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d.docs.live.net/5ca89147c23d100c/Trabajo/DOCUMENTOS ICU/ACTAS/"/>
    </mc:Choice>
  </mc:AlternateContent>
  <xr:revisionPtr revIDLastSave="1" documentId="11_605C8E58BEC74F84EFAD150BD09E2ABBD8CF0B0C" xr6:coauthVersionLast="47" xr6:coauthVersionMax="47" xr10:uidLastSave="{EB01AB2F-A8F2-4CC4-8A8D-9A9A47B1D3EE}"/>
  <bookViews>
    <workbookView xWindow="-120" yWindow="-120" windowWidth="29040" windowHeight="15840" activeTab="3" xr2:uid="{00000000-000D-0000-FFFF-FFFF00000000}"/>
  </bookViews>
  <sheets>
    <sheet name="BALANCE ENERO-DICI" sheetId="2" r:id="rId1"/>
    <sheet name="INGRESOS ENERO-DICI" sheetId="6" r:id="rId2"/>
    <sheet name="EGRESOS ENERO-DICIEMBRE" sheetId="5" r:id="rId3"/>
    <sheet name="CONSECUT INGRES ENERO-DICI " sheetId="8" r:id="rId4"/>
    <sheet name="PROYEC INGRES ENERO-DICI" sheetId="10" r:id="rId5"/>
    <sheet name="EGRESOS ENERO-DICIEMBRE (2)" sheetId="9" r:id="rId6"/>
    <sheet name="PROYEC EGRESOS- ENERO-DIC" sheetId="11" r:id="rId7"/>
  </sheets>
  <definedNames>
    <definedName name="_xlnm._FilterDatabase" localSheetId="3" hidden="1">'CONSECUT INGRES ENERO-DICI '!$A$2:$I$177</definedName>
    <definedName name="_xlnm._FilterDatabase" localSheetId="1" hidden="1">'INGRESOS ENERO-DICI'!$A$3:$G$181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2" i="11" l="1"/>
  <c r="G81" i="11"/>
  <c r="E183" i="10"/>
  <c r="E182" i="10"/>
  <c r="G56" i="11" l="1"/>
  <c r="D22" i="5"/>
  <c r="D24" i="5"/>
  <c r="D10" i="5"/>
  <c r="C11" i="5"/>
  <c r="C12" i="5" s="1"/>
  <c r="D53" i="8"/>
  <c r="D177" i="8"/>
  <c r="C3" i="8"/>
  <c r="C4" i="8" s="1"/>
  <c r="C5" i="8" s="1"/>
  <c r="E181" i="10"/>
  <c r="E184" i="10" s="1"/>
  <c r="G80" i="9"/>
  <c r="G5" i="9"/>
  <c r="G180" i="8"/>
  <c r="D11" i="5" l="1"/>
  <c r="G79" i="11"/>
  <c r="G83" i="11" s="1"/>
  <c r="G80" i="11"/>
  <c r="C13" i="5"/>
  <c r="D12" i="5"/>
  <c r="D26" i="5"/>
  <c r="C6" i="8"/>
  <c r="D5" i="8"/>
  <c r="D3" i="8"/>
  <c r="D4" i="8"/>
  <c r="D131" i="8"/>
  <c r="D83" i="8"/>
  <c r="D154" i="8"/>
  <c r="D130" i="8"/>
  <c r="D122" i="8"/>
  <c r="D114" i="8"/>
  <c r="D74" i="8"/>
  <c r="D161" i="8"/>
  <c r="D113" i="8"/>
  <c r="D73" i="8"/>
  <c r="D57" i="8"/>
  <c r="D155" i="8"/>
  <c r="D162" i="8"/>
  <c r="D143" i="8"/>
  <c r="D127" i="8"/>
  <c r="D63" i="8"/>
  <c r="D158" i="8"/>
  <c r="D142" i="8"/>
  <c r="D86" i="8"/>
  <c r="D78" i="8"/>
  <c r="D54" i="8"/>
  <c r="D173" i="8"/>
  <c r="D157" i="8"/>
  <c r="D61" i="8"/>
  <c r="D163" i="8"/>
  <c r="D115" i="8"/>
  <c r="D156" i="8"/>
  <c r="D148" i="8"/>
  <c r="D140" i="8"/>
  <c r="D132" i="8"/>
  <c r="E181" i="6"/>
  <c r="E222" i="2" s="1"/>
  <c r="C14" i="5" l="1"/>
  <c r="D13" i="5"/>
  <c r="C7" i="8"/>
  <c r="D6" i="8"/>
  <c r="C15" i="5" l="1"/>
  <c r="D14" i="5"/>
  <c r="C8" i="8"/>
  <c r="D7" i="8"/>
  <c r="C16" i="5" l="1"/>
  <c r="D15" i="5"/>
  <c r="C9" i="8"/>
  <c r="D8" i="8"/>
  <c r="C17" i="5" l="1"/>
  <c r="D16" i="5"/>
  <c r="C10" i="8"/>
  <c r="D9" i="8"/>
  <c r="C18" i="5" l="1"/>
  <c r="D17" i="5"/>
  <c r="C11" i="8"/>
  <c r="D10" i="8"/>
  <c r="C19" i="5" l="1"/>
  <c r="D18" i="5"/>
  <c r="C12" i="8"/>
  <c r="D11" i="8"/>
  <c r="C20" i="5" l="1"/>
  <c r="D19" i="5"/>
  <c r="C13" i="8"/>
  <c r="D12" i="8"/>
  <c r="I4" i="5"/>
  <c r="I79" i="5" s="1"/>
  <c r="F222" i="2" s="1"/>
  <c r="F5" i="2"/>
  <c r="F221" i="2" s="1"/>
  <c r="E4" i="2"/>
  <c r="F223" i="2" l="1"/>
  <c r="G4" i="2"/>
  <c r="E221" i="2"/>
  <c r="C21" i="5"/>
  <c r="D20" i="5"/>
  <c r="C14" i="8"/>
  <c r="D13" i="8"/>
  <c r="G5" i="2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221" i="2" l="1"/>
  <c r="E223" i="2"/>
  <c r="G61" i="2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C23" i="5"/>
  <c r="D21" i="5"/>
  <c r="C15" i="8"/>
  <c r="D14" i="8"/>
  <c r="C25" i="5" l="1"/>
  <c r="D23" i="5"/>
  <c r="C16" i="8"/>
  <c r="D15" i="8"/>
  <c r="C27" i="5" l="1"/>
  <c r="D25" i="5"/>
  <c r="C17" i="8"/>
  <c r="D16" i="8"/>
  <c r="C28" i="5" l="1"/>
  <c r="D27" i="5"/>
  <c r="C18" i="8"/>
  <c r="D17" i="8"/>
  <c r="C29" i="5" l="1"/>
  <c r="D28" i="5"/>
  <c r="C19" i="8"/>
  <c r="D18" i="8"/>
  <c r="C30" i="5" l="1"/>
  <c r="D29" i="5"/>
  <c r="C20" i="8"/>
  <c r="D19" i="8"/>
  <c r="C31" i="5" l="1"/>
  <c r="D30" i="5"/>
  <c r="C21" i="8"/>
  <c r="D20" i="8"/>
  <c r="C32" i="5" l="1"/>
  <c r="D31" i="5"/>
  <c r="C22" i="8"/>
  <c r="D21" i="8"/>
  <c r="C33" i="5" l="1"/>
  <c r="D32" i="5"/>
  <c r="C23" i="8"/>
  <c r="D22" i="8"/>
  <c r="C34" i="5" l="1"/>
  <c r="D33" i="5"/>
  <c r="C24" i="8"/>
  <c r="D23" i="8"/>
  <c r="C35" i="5" l="1"/>
  <c r="D34" i="5"/>
  <c r="C25" i="8"/>
  <c r="D24" i="8"/>
  <c r="C36" i="5" l="1"/>
  <c r="D35" i="5"/>
  <c r="C26" i="8"/>
  <c r="D25" i="8"/>
  <c r="C37" i="5" l="1"/>
  <c r="D36" i="5"/>
  <c r="C27" i="8"/>
  <c r="D26" i="8"/>
  <c r="C38" i="5" l="1"/>
  <c r="D37" i="5"/>
  <c r="C28" i="8"/>
  <c r="D27" i="8"/>
  <c r="C39" i="5" l="1"/>
  <c r="D38" i="5"/>
  <c r="C29" i="8"/>
  <c r="D28" i="8"/>
  <c r="C40" i="5" l="1"/>
  <c r="D39" i="5"/>
  <c r="C30" i="8"/>
  <c r="D29" i="8"/>
  <c r="C41" i="5" l="1"/>
  <c r="D40" i="5"/>
  <c r="C31" i="8"/>
  <c r="D30" i="8"/>
  <c r="C42" i="5" l="1"/>
  <c r="D41" i="5"/>
  <c r="C32" i="8"/>
  <c r="D31" i="8"/>
  <c r="C43" i="5" l="1"/>
  <c r="D42" i="5"/>
  <c r="C33" i="8"/>
  <c r="D32" i="8"/>
  <c r="C44" i="5" l="1"/>
  <c r="D43" i="5"/>
  <c r="C34" i="8"/>
  <c r="D33" i="8"/>
  <c r="C45" i="5" l="1"/>
  <c r="D44" i="5"/>
  <c r="C35" i="8"/>
  <c r="D34" i="8"/>
  <c r="C46" i="5" l="1"/>
  <c r="D45" i="5"/>
  <c r="C36" i="8"/>
  <c r="D35" i="8"/>
  <c r="C47" i="5" l="1"/>
  <c r="D46" i="5"/>
  <c r="C37" i="8"/>
  <c r="D36" i="8"/>
  <c r="C48" i="5" l="1"/>
  <c r="D47" i="5"/>
  <c r="C38" i="8"/>
  <c r="D37" i="8"/>
  <c r="C49" i="5" l="1"/>
  <c r="D48" i="5"/>
  <c r="C39" i="8"/>
  <c r="D38" i="8"/>
  <c r="C50" i="5" l="1"/>
  <c r="D49" i="5"/>
  <c r="C40" i="8"/>
  <c r="D39" i="8"/>
  <c r="C51" i="5" l="1"/>
  <c r="D50" i="5"/>
  <c r="C41" i="8"/>
  <c r="D40" i="8"/>
  <c r="C52" i="5" l="1"/>
  <c r="D51" i="5"/>
  <c r="C42" i="8"/>
  <c r="D41" i="8"/>
  <c r="C53" i="5" l="1"/>
  <c r="D52" i="5"/>
  <c r="C43" i="8"/>
  <c r="D42" i="8"/>
  <c r="C54" i="5" l="1"/>
  <c r="D53" i="5"/>
  <c r="C44" i="8"/>
  <c r="D43" i="8"/>
  <c r="C55" i="5" l="1"/>
  <c r="D54" i="5"/>
  <c r="C45" i="8"/>
  <c r="D44" i="8"/>
  <c r="C56" i="5" l="1"/>
  <c r="D55" i="5"/>
  <c r="C46" i="8"/>
  <c r="D45" i="8"/>
  <c r="C57" i="5" l="1"/>
  <c r="D56" i="5"/>
  <c r="C47" i="8"/>
  <c r="D46" i="8"/>
  <c r="C58" i="5" l="1"/>
  <c r="D57" i="5"/>
  <c r="C48" i="8"/>
  <c r="D47" i="8"/>
  <c r="C59" i="5" l="1"/>
  <c r="D58" i="5"/>
  <c r="C49" i="8"/>
  <c r="D48" i="8"/>
  <c r="C60" i="5" l="1"/>
  <c r="D59" i="5"/>
  <c r="C50" i="8"/>
  <c r="D49" i="8"/>
  <c r="C61" i="5" l="1"/>
  <c r="D60" i="5"/>
  <c r="C51" i="8"/>
  <c r="D50" i="8"/>
  <c r="C62" i="5" l="1"/>
  <c r="D61" i="5"/>
  <c r="C52" i="8"/>
  <c r="D51" i="8"/>
  <c r="C63" i="5" l="1"/>
  <c r="D62" i="5"/>
  <c r="C55" i="8"/>
  <c r="D52" i="8"/>
  <c r="C64" i="5" l="1"/>
  <c r="D63" i="5"/>
  <c r="C56" i="8"/>
  <c r="D55" i="8"/>
  <c r="C65" i="5" l="1"/>
  <c r="D64" i="5"/>
  <c r="C58" i="8"/>
  <c r="D56" i="8"/>
  <c r="C66" i="5" l="1"/>
  <c r="D65" i="5"/>
  <c r="C59" i="8"/>
  <c r="D58" i="8"/>
  <c r="C67" i="5" l="1"/>
  <c r="D66" i="5"/>
  <c r="C60" i="8"/>
  <c r="D59" i="8"/>
  <c r="C68" i="5" l="1"/>
  <c r="D67" i="5"/>
  <c r="C62" i="8"/>
  <c r="D60" i="8"/>
  <c r="C69" i="5" l="1"/>
  <c r="D68" i="5"/>
  <c r="C64" i="8"/>
  <c r="D62" i="8"/>
  <c r="C70" i="5" l="1"/>
  <c r="D69" i="5"/>
  <c r="C65" i="8"/>
  <c r="D64" i="8"/>
  <c r="C71" i="5" l="1"/>
  <c r="D70" i="5"/>
  <c r="C66" i="8"/>
  <c r="D65" i="8"/>
  <c r="C72" i="5" l="1"/>
  <c r="D71" i="5"/>
  <c r="C67" i="8"/>
  <c r="D66" i="8"/>
  <c r="C73" i="5" l="1"/>
  <c r="D72" i="5"/>
  <c r="C68" i="8"/>
  <c r="D67" i="8"/>
  <c r="C74" i="5" l="1"/>
  <c r="D73" i="5"/>
  <c r="C69" i="8"/>
  <c r="D68" i="8"/>
  <c r="C75" i="5" l="1"/>
  <c r="D74" i="5"/>
  <c r="C70" i="8"/>
  <c r="D69" i="8"/>
  <c r="C76" i="5" l="1"/>
  <c r="D75" i="5"/>
  <c r="C71" i="8"/>
  <c r="D70" i="8"/>
  <c r="C77" i="5" l="1"/>
  <c r="D76" i="5"/>
  <c r="C72" i="8"/>
  <c r="D71" i="8"/>
  <c r="C78" i="5" l="1"/>
  <c r="D77" i="5"/>
  <c r="C75" i="8"/>
  <c r="D72" i="8"/>
  <c r="D78" i="5" l="1"/>
  <c r="C76" i="8"/>
  <c r="D75" i="8"/>
  <c r="C5" i="5" l="1"/>
  <c r="D4" i="5"/>
  <c r="C77" i="8"/>
  <c r="D76" i="8"/>
  <c r="C6" i="5" l="1"/>
  <c r="D5" i="5"/>
  <c r="C79" i="8"/>
  <c r="D77" i="8"/>
  <c r="C7" i="5" l="1"/>
  <c r="D6" i="5"/>
  <c r="C80" i="8"/>
  <c r="D79" i="8"/>
  <c r="C8" i="5" l="1"/>
  <c r="D7" i="5"/>
  <c r="C81" i="8"/>
  <c r="D80" i="8"/>
  <c r="C9" i="5" l="1"/>
  <c r="D9" i="5" s="1"/>
  <c r="D8" i="5"/>
  <c r="C82" i="8"/>
  <c r="D81" i="8"/>
  <c r="C84" i="8" l="1"/>
  <c r="D82" i="8"/>
  <c r="C85" i="8" l="1"/>
  <c r="D84" i="8"/>
  <c r="C87" i="8" l="1"/>
  <c r="D85" i="8"/>
  <c r="C88" i="8" l="1"/>
  <c r="D87" i="8"/>
  <c r="C89" i="8" l="1"/>
  <c r="D88" i="8"/>
  <c r="C90" i="8" l="1"/>
  <c r="D89" i="8"/>
  <c r="C91" i="8" l="1"/>
  <c r="D90" i="8"/>
  <c r="C92" i="8" l="1"/>
  <c r="D91" i="8"/>
  <c r="C93" i="8" l="1"/>
  <c r="D92" i="8"/>
  <c r="C94" i="8" l="1"/>
  <c r="D93" i="8"/>
  <c r="C95" i="8" l="1"/>
  <c r="D94" i="8"/>
  <c r="C96" i="8" l="1"/>
  <c r="D95" i="8"/>
  <c r="C97" i="8" l="1"/>
  <c r="D96" i="8"/>
  <c r="C98" i="8" l="1"/>
  <c r="D97" i="8"/>
  <c r="C99" i="8" l="1"/>
  <c r="D98" i="8"/>
  <c r="C100" i="8" l="1"/>
  <c r="D99" i="8"/>
  <c r="C101" i="8" l="1"/>
  <c r="D100" i="8"/>
  <c r="C102" i="8" l="1"/>
  <c r="D101" i="8"/>
  <c r="C103" i="8" l="1"/>
  <c r="D102" i="8"/>
  <c r="C104" i="8" l="1"/>
  <c r="D103" i="8"/>
  <c r="C105" i="8" l="1"/>
  <c r="D104" i="8"/>
  <c r="C106" i="8" l="1"/>
  <c r="D105" i="8"/>
  <c r="C107" i="8" l="1"/>
  <c r="D106" i="8"/>
  <c r="C108" i="8" l="1"/>
  <c r="D107" i="8"/>
  <c r="C109" i="8" l="1"/>
  <c r="D108" i="8"/>
  <c r="C110" i="8" l="1"/>
  <c r="D109" i="8"/>
  <c r="C111" i="8" l="1"/>
  <c r="D110" i="8"/>
  <c r="C112" i="8" l="1"/>
  <c r="D111" i="8"/>
  <c r="C116" i="8" l="1"/>
  <c r="D112" i="8"/>
  <c r="C117" i="8" l="1"/>
  <c r="D116" i="8"/>
  <c r="C118" i="8" l="1"/>
  <c r="D117" i="8"/>
  <c r="C119" i="8" l="1"/>
  <c r="D118" i="8"/>
  <c r="C120" i="8" l="1"/>
  <c r="D119" i="8"/>
  <c r="C121" i="8" l="1"/>
  <c r="D120" i="8"/>
  <c r="C123" i="8" l="1"/>
  <c r="D121" i="8"/>
  <c r="C124" i="8" l="1"/>
  <c r="D123" i="8"/>
  <c r="C125" i="8" l="1"/>
  <c r="D124" i="8"/>
  <c r="C126" i="8" l="1"/>
  <c r="D125" i="8"/>
  <c r="C128" i="8" l="1"/>
  <c r="D126" i="8"/>
  <c r="C129" i="8" l="1"/>
  <c r="D128" i="8"/>
  <c r="C133" i="8" l="1"/>
  <c r="D129" i="8"/>
  <c r="C134" i="8" l="1"/>
  <c r="D133" i="8"/>
  <c r="C135" i="8" l="1"/>
  <c r="D134" i="8"/>
  <c r="C136" i="8" l="1"/>
  <c r="D135" i="8"/>
  <c r="C137" i="8" l="1"/>
  <c r="D136" i="8"/>
  <c r="C138" i="8" l="1"/>
  <c r="D137" i="8"/>
  <c r="C139" i="8" l="1"/>
  <c r="D138" i="8"/>
  <c r="C141" i="8" l="1"/>
  <c r="D139" i="8"/>
  <c r="C144" i="8" l="1"/>
  <c r="D141" i="8"/>
  <c r="C145" i="8" l="1"/>
  <c r="D144" i="8"/>
  <c r="C146" i="8" l="1"/>
  <c r="D145" i="8"/>
  <c r="C147" i="8" l="1"/>
  <c r="D146" i="8"/>
  <c r="C149" i="8" l="1"/>
  <c r="D147" i="8"/>
  <c r="C150" i="8" l="1"/>
  <c r="D149" i="8"/>
  <c r="C151" i="8" l="1"/>
  <c r="D150" i="8"/>
  <c r="C152" i="8" l="1"/>
  <c r="D151" i="8"/>
  <c r="C153" i="8" l="1"/>
  <c r="D152" i="8"/>
  <c r="C159" i="8" l="1"/>
  <c r="D153" i="8"/>
  <c r="C160" i="8" l="1"/>
  <c r="D159" i="8"/>
  <c r="C164" i="8" l="1"/>
  <c r="D160" i="8"/>
  <c r="C165" i="8" l="1"/>
  <c r="D164" i="8"/>
  <c r="C166" i="8" l="1"/>
  <c r="D165" i="8"/>
  <c r="C167" i="8" l="1"/>
  <c r="D166" i="8"/>
  <c r="C168" i="8" l="1"/>
  <c r="D167" i="8"/>
  <c r="C169" i="8" l="1"/>
  <c r="D168" i="8"/>
  <c r="C170" i="8" l="1"/>
  <c r="D169" i="8"/>
  <c r="C171" i="8" l="1"/>
  <c r="D170" i="8"/>
  <c r="C172" i="8" l="1"/>
  <c r="D171" i="8"/>
  <c r="C174" i="8" l="1"/>
  <c r="D172" i="8"/>
  <c r="C175" i="8" l="1"/>
  <c r="D174" i="8"/>
  <c r="C176" i="8" l="1"/>
  <c r="D176" i="8" s="1"/>
  <c r="D175" i="8"/>
</calcChain>
</file>

<file path=xl/sharedStrings.xml><?xml version="1.0" encoding="utf-8"?>
<sst xmlns="http://schemas.openxmlformats.org/spreadsheetml/2006/main" count="3541" uniqueCount="570">
  <si>
    <t>FECHA</t>
  </si>
  <si>
    <t>REC</t>
  </si>
  <si>
    <t>DETALLE</t>
  </si>
  <si>
    <t>DEBE</t>
  </si>
  <si>
    <t>HABER</t>
  </si>
  <si>
    <t>SALDO</t>
  </si>
  <si>
    <t>IDENTIFICACION</t>
  </si>
  <si>
    <t>LUGAR</t>
  </si>
  <si>
    <t>INGRESO</t>
  </si>
  <si>
    <t>EGRESO</t>
  </si>
  <si>
    <t>GASTOS ADMINISTRATIVOS ICU</t>
  </si>
  <si>
    <t>ABONO INTERESES AHORROS</t>
  </si>
  <si>
    <t>SALDO MES ANTERIOR</t>
  </si>
  <si>
    <t>CAMPAÑA JUAN DAVID VARGAS</t>
  </si>
  <si>
    <t>CRISTIAN FELIPE ARIAS</t>
  </si>
  <si>
    <t>FLORENCIA</t>
  </si>
  <si>
    <t>REC-074</t>
  </si>
  <si>
    <t>CE-062</t>
  </si>
  <si>
    <t>IMPTO GOBIERNO 4X1000 Y CUOTA DE MANEJO TARJETA DEBITO</t>
  </si>
  <si>
    <t>CE-063</t>
  </si>
  <si>
    <t>CE-064</t>
  </si>
  <si>
    <t>CE-065</t>
  </si>
  <si>
    <t>CE-066</t>
  </si>
  <si>
    <t>CE-067</t>
  </si>
  <si>
    <t>REC-075</t>
  </si>
  <si>
    <t>PAGO LINEA TELEFONICA TESORERIA ENERO</t>
  </si>
  <si>
    <t>FREDY DANIEL RINCON</t>
  </si>
  <si>
    <t>JUAN DAVID VARGAS</t>
  </si>
  <si>
    <t>VICTOR HERNANDEZ</t>
  </si>
  <si>
    <t>ENVIO CONTABILIDAD CONTADOR -COPIAS Y COMPRA DE CARPETAS</t>
  </si>
  <si>
    <t>IBAGUE</t>
  </si>
  <si>
    <t>FILANDIA</t>
  </si>
  <si>
    <t>JUAN DAVID VARGAS CUERO</t>
  </si>
  <si>
    <t>YUMBO</t>
  </si>
  <si>
    <t>CAMPAÑA EMERGENCIA SANTIARIA</t>
  </si>
  <si>
    <t>SANTANDER</t>
  </si>
  <si>
    <t>ENVIO CONTABILIDAD CONTADOR-COPIAS Y CARPETAS</t>
  </si>
  <si>
    <t>068</t>
  </si>
  <si>
    <t>IMPTO GOBIERNO 4 X 1000 -CUOTA MANEJO TARJETA DEBITO</t>
  </si>
  <si>
    <t>069</t>
  </si>
  <si>
    <t>MARIA TERESA PISSO MARTINEZ - PAGO CAMARA DE COMERCIO</t>
  </si>
  <si>
    <t>PALMIRA</t>
  </si>
  <si>
    <t>070</t>
  </si>
  <si>
    <t>IMPTO GOBIERNO 4 X 1000</t>
  </si>
  <si>
    <t>CASA DORADA</t>
  </si>
  <si>
    <t>071</t>
  </si>
  <si>
    <t>ARREGLO PUENTE SAN - RAFAEL</t>
  </si>
  <si>
    <t>TARQUI - HUILA</t>
  </si>
  <si>
    <t>072</t>
  </si>
  <si>
    <t>PAGO CUOTA DE MANEJO - IMPTO GOBIERNO 4 X 1000</t>
  </si>
  <si>
    <t>890903938-8</t>
  </si>
  <si>
    <t>ARMENIA</t>
  </si>
  <si>
    <t>PAGO 100 CAMISETAS Y 50 GORRAS</t>
  </si>
  <si>
    <t>OTROS GASTOS</t>
  </si>
  <si>
    <t>073</t>
  </si>
  <si>
    <t>ANTONIO CRUZ</t>
  </si>
  <si>
    <t>074</t>
  </si>
  <si>
    <t>075</t>
  </si>
  <si>
    <t>076</t>
  </si>
  <si>
    <t>077</t>
  </si>
  <si>
    <t>078</t>
  </si>
  <si>
    <t>079</t>
  </si>
  <si>
    <t>JAIME GUIOT</t>
  </si>
  <si>
    <t>080</t>
  </si>
  <si>
    <t>FLORISTERIA CADAMA</t>
  </si>
  <si>
    <t>081</t>
  </si>
  <si>
    <t>PRESTAMO DE CESAR SALAZAR AGUSTO SALAZAR (IGLESIA GNOSTICA)</t>
  </si>
  <si>
    <t>VALLE DEL CAUCA</t>
  </si>
  <si>
    <t>ABONO INTERESES</t>
  </si>
  <si>
    <t>CESAR AUGUSTO SALAZAR VALENCIA (IGLESIA GNOSTICA)</t>
  </si>
  <si>
    <t>MAURICIO OSPINA RENDON</t>
  </si>
  <si>
    <t>PEREIRA</t>
  </si>
  <si>
    <t>TERESA PISSO - PAGO EN CAMARA DE COMERCIO</t>
  </si>
  <si>
    <t>MAURICIO OSPINA RENDON - APOYO NIÑOS DE TARQUI</t>
  </si>
  <si>
    <t>LIDA MARIA IBARRA ORDOÑEZ</t>
  </si>
  <si>
    <t>BOGOTA NORTE</t>
  </si>
  <si>
    <t>JAIRO MIGEL MARIN TRIVIÑO</t>
  </si>
  <si>
    <t>PUTUMAYO</t>
  </si>
  <si>
    <t>082</t>
  </si>
  <si>
    <t>083</t>
  </si>
  <si>
    <t>BANCOLOMBIA</t>
  </si>
  <si>
    <t>AYUDA SAN RAFAEL</t>
  </si>
  <si>
    <t>084</t>
  </si>
  <si>
    <t>ANA JOSEFA GAITAN</t>
  </si>
  <si>
    <t>BOGOTA</t>
  </si>
  <si>
    <t>085</t>
  </si>
  <si>
    <t>LUIS ANTONIO GOMEZ PUENTES</t>
  </si>
  <si>
    <t>NEIVA</t>
  </si>
  <si>
    <t>086</t>
  </si>
  <si>
    <t>EVERILDE MONTERO BENAVIDEZ</t>
  </si>
  <si>
    <t>CURUMANI</t>
  </si>
  <si>
    <t>087</t>
  </si>
  <si>
    <t>ANGEL RIVEROS PEÑALOZA</t>
  </si>
  <si>
    <t>088</t>
  </si>
  <si>
    <t>089</t>
  </si>
  <si>
    <t>ARTURO CAÑAS GONZALEZ</t>
  </si>
  <si>
    <t>090</t>
  </si>
  <si>
    <t>LEONARDO CANO MENDEZ</t>
  </si>
  <si>
    <t>VILLAVICENCIO</t>
  </si>
  <si>
    <t>091</t>
  </si>
  <si>
    <t>EDUARDO JOSE ORTIZ CARBONO</t>
  </si>
  <si>
    <t>VALLEDUPAR</t>
  </si>
  <si>
    <t>092</t>
  </si>
  <si>
    <t>EDGAR ALEXANDER PIÑEROS</t>
  </si>
  <si>
    <t>LEBRIJA</t>
  </si>
  <si>
    <t>093</t>
  </si>
  <si>
    <t>OLGA LUCIA CARDONA GUEVARA</t>
  </si>
  <si>
    <t>QUINCHIA</t>
  </si>
  <si>
    <t>094</t>
  </si>
  <si>
    <t>095</t>
  </si>
  <si>
    <t>NATALY RAMIREZ MUÑOZ</t>
  </si>
  <si>
    <t>096</t>
  </si>
  <si>
    <t>ANA SANCHEZ CERQUERA</t>
  </si>
  <si>
    <t>097</t>
  </si>
  <si>
    <t>JULIAN GIRALDO</t>
  </si>
  <si>
    <t>CALDAS</t>
  </si>
  <si>
    <t>098</t>
  </si>
  <si>
    <t>GEORGINA LOPEZ DE BUENO</t>
  </si>
  <si>
    <t>TULUA</t>
  </si>
  <si>
    <t>099</t>
  </si>
  <si>
    <t>JAVIER MORALES</t>
  </si>
  <si>
    <t>100</t>
  </si>
  <si>
    <t>101</t>
  </si>
  <si>
    <t>JORGE VIZCAYA</t>
  </si>
  <si>
    <t>102</t>
  </si>
  <si>
    <t>MARIA ELENA AVENDAÑO</t>
  </si>
  <si>
    <t>103</t>
  </si>
  <si>
    <t>104</t>
  </si>
  <si>
    <t>105</t>
  </si>
  <si>
    <t>CARLOS EGIDIO MOLANO LAZO</t>
  </si>
  <si>
    <t>106</t>
  </si>
  <si>
    <t>GLORIA CORRALES VILLA</t>
  </si>
  <si>
    <t>107</t>
  </si>
  <si>
    <t>108</t>
  </si>
  <si>
    <t>LINA ACEVEDO</t>
  </si>
  <si>
    <t>109</t>
  </si>
  <si>
    <t>HELBERT LEONARDO HERNANDEZ</t>
  </si>
  <si>
    <t>110</t>
  </si>
  <si>
    <t>MIGUEL HERNAN MUÑOZ SALAMANCA</t>
  </si>
  <si>
    <t>111</t>
  </si>
  <si>
    <t>112</t>
  </si>
  <si>
    <t>ROSA AMALIA ARBOLEDA RUIZ</t>
  </si>
  <si>
    <t>113</t>
  </si>
  <si>
    <t>KATHERINE HORTUA MAHECHA</t>
  </si>
  <si>
    <t>114</t>
  </si>
  <si>
    <t>115</t>
  </si>
  <si>
    <t>HEINER NIÑO QUINTERO</t>
  </si>
  <si>
    <t>116</t>
  </si>
  <si>
    <t>MARLENE NIÑO VERA</t>
  </si>
  <si>
    <t>ABONO CAMISETAS</t>
  </si>
  <si>
    <t>PAGO CAMISETAS</t>
  </si>
  <si>
    <t>CUOTA MANEJO Y MVTOS BANCARIOS</t>
  </si>
  <si>
    <t>PROYECTO</t>
  </si>
  <si>
    <t>Emergencia Sanitaria en:</t>
  </si>
  <si>
    <t>Intereses</t>
  </si>
  <si>
    <t>Prestamo Iglesi Gnos</t>
  </si>
  <si>
    <t>Niños Tarqui</t>
  </si>
  <si>
    <t>Boos Casa Dorada</t>
  </si>
  <si>
    <t>Doncion Casa dorada</t>
  </si>
  <si>
    <t>Camisetas y Gorras</t>
  </si>
  <si>
    <t>Emerg en Virginia y Viterbo</t>
  </si>
  <si>
    <t>Folletos de Caridad</t>
  </si>
  <si>
    <t>Para Folletos</t>
  </si>
  <si>
    <t>Anonimos</t>
  </si>
  <si>
    <t>Misioneros del  Caqueta</t>
  </si>
  <si>
    <t>DEPARTAMENTO</t>
  </si>
  <si>
    <t>DIRECCION</t>
  </si>
  <si>
    <t>118</t>
  </si>
  <si>
    <t>119</t>
  </si>
  <si>
    <t>JAIME GUIOT CHACON</t>
  </si>
  <si>
    <t>YOVANNY MONCAYO BURGOS</t>
  </si>
  <si>
    <t>120</t>
  </si>
  <si>
    <t>CRISTIAN CAMILO ERAZO RUIZ</t>
  </si>
  <si>
    <t>121</t>
  </si>
  <si>
    <t>JULI ANDREA AGUIRRE PAQUE</t>
  </si>
  <si>
    <t>JULIETH ANDREA ROJAS GUZMAN</t>
  </si>
  <si>
    <t>122</t>
  </si>
  <si>
    <t>EIVER FERNANDEZ INSUASTY</t>
  </si>
  <si>
    <t>123</t>
  </si>
  <si>
    <t>LIDA MARIA IBARRA</t>
  </si>
  <si>
    <t>124</t>
  </si>
  <si>
    <t>CARLOS ANDRES DELGADO SAAVEDRA</t>
  </si>
  <si>
    <t>125</t>
  </si>
  <si>
    <t>LUIS EDUARDO GUZMAN</t>
  </si>
  <si>
    <t>YOLANDA GOMEZ</t>
  </si>
  <si>
    <t>126</t>
  </si>
  <si>
    <t>HEINER EMILIO QUINTERO</t>
  </si>
  <si>
    <t>127</t>
  </si>
  <si>
    <t>128</t>
  </si>
  <si>
    <t>GERARDO AMOROCHO CRUZ</t>
  </si>
  <si>
    <t>129</t>
  </si>
  <si>
    <t>ANA YENSY SANCHEZ CERQERA</t>
  </si>
  <si>
    <t>130</t>
  </si>
  <si>
    <t>ANDRES FELIPE CUELLAR CAPOTE</t>
  </si>
  <si>
    <t>MARIS ESTELLA GUTIERREZ CASTELLANOS</t>
  </si>
  <si>
    <t>131</t>
  </si>
  <si>
    <t>CUOTA DE MANEJO TARJETA DEBITO E IMPUESTOS 4 X 1000</t>
  </si>
  <si>
    <t>LA VIRGINIA Y VITERBO</t>
  </si>
  <si>
    <t>GRANADA</t>
  </si>
  <si>
    <t>ABONO FOLLETOS</t>
  </si>
  <si>
    <t>PITALITO</t>
  </si>
  <si>
    <t>DONACION PARA COMUNIDAD LOS CAUCH</t>
  </si>
  <si>
    <t>FOLLETOS</t>
  </si>
  <si>
    <t>MANIZALES</t>
  </si>
  <si>
    <t>BONOS DE CASA DORADA</t>
  </si>
  <si>
    <t>EXCEDENTE CAMISETAS</t>
  </si>
  <si>
    <t>GORRA</t>
  </si>
  <si>
    <t>PALIMRA</t>
  </si>
  <si>
    <t>MISIONEROS</t>
  </si>
  <si>
    <t>LUIS GUZMAN</t>
  </si>
  <si>
    <t>GUAMO</t>
  </si>
  <si>
    <t>CAMISETAS</t>
  </si>
  <si>
    <t>CHALECO</t>
  </si>
  <si>
    <t>BUCARAMANGA</t>
  </si>
  <si>
    <t>LA PLATA</t>
  </si>
  <si>
    <t>GORRAS</t>
  </si>
  <si>
    <t>ANA YENSY SANCHEZ CERQUERA</t>
  </si>
  <si>
    <t>CAMPAÑA PARA MARIS</t>
  </si>
  <si>
    <t>CAQUETA</t>
  </si>
  <si>
    <t>CRA 6 A # 14-49 B/ EL RAICERO</t>
  </si>
  <si>
    <t>MISIONEROS DE CAQUETA</t>
  </si>
  <si>
    <t>CUNDINAMARCA</t>
  </si>
  <si>
    <t>CL 72 A 70 F 08</t>
  </si>
  <si>
    <t>PAGO DE EXCEDENTE DE 500 FOLLETOS</t>
  </si>
  <si>
    <t>RISARALDA</t>
  </si>
  <si>
    <t>Cra 13 # 6 e 148 B/ Epizamo Kennedy</t>
  </si>
  <si>
    <t>APORTE PARA CAMPAÑA LA VIRGINIA Y VITERBO</t>
  </si>
  <si>
    <t>PAGO ARREGLO DE PORTATIL DEL ICU</t>
  </si>
  <si>
    <t>CRA 12 # 5 - 24 / Alamos</t>
  </si>
  <si>
    <t>APORTE PARA LA COMUNIDAD LOS CAUCHOS</t>
  </si>
  <si>
    <t>PAGO DE 300 FOLLETOS</t>
  </si>
  <si>
    <t>FLOR YOLANDA GOMEZ CARDENAS</t>
  </si>
  <si>
    <t>HUILA</t>
  </si>
  <si>
    <t>VEREDA SAN FRANCISCO</t>
  </si>
  <si>
    <t>CONSTRUCCION CASA DORADA</t>
  </si>
  <si>
    <t>QUINDIO</t>
  </si>
  <si>
    <t>CRA 4 # 1 A 14</t>
  </si>
  <si>
    <t>PAGO DE PRESTAMO PARA COMPRA TALONARIOS INGRESO Y EGRESO DEL ICU</t>
  </si>
  <si>
    <t>MARIS ESTELA GUTIERREZ CASTELLANOS</t>
  </si>
  <si>
    <t>CALLE 2 A # 25 - 30 - EDIFICIO CORREDOR - PISO 4</t>
  </si>
  <si>
    <t>APORTE PARA CIRUJIA</t>
  </si>
  <si>
    <t>CL 21 # 15-26</t>
  </si>
  <si>
    <t>133</t>
  </si>
  <si>
    <t>NANCY MIREYA CARRILLO RAMIREZ</t>
  </si>
  <si>
    <t>134</t>
  </si>
  <si>
    <t>LUZ DARY RUIZ</t>
  </si>
  <si>
    <t>135</t>
  </si>
  <si>
    <t>JHON EDINSON GONZALEZ MACHADO</t>
  </si>
  <si>
    <t>136</t>
  </si>
  <si>
    <t>HEBERT SANCHEZ SEGURA</t>
  </si>
  <si>
    <t>137</t>
  </si>
  <si>
    <t>DANIEL CASTAÑEDA VELEZ</t>
  </si>
  <si>
    <t>JORGE MARIO CASELLES TORO</t>
  </si>
  <si>
    <t>138</t>
  </si>
  <si>
    <t>139</t>
  </si>
  <si>
    <t xml:space="preserve">LEONARDO CANO MENDEZ </t>
  </si>
  <si>
    <t>140</t>
  </si>
  <si>
    <t>NOHELIA SANCHEZ BETANCUR</t>
  </si>
  <si>
    <t>141</t>
  </si>
  <si>
    <t>WILFREDO CIFUENTES</t>
  </si>
  <si>
    <t>142</t>
  </si>
  <si>
    <t>CLAUDIA MEDINA</t>
  </si>
  <si>
    <t>143</t>
  </si>
  <si>
    <t>144</t>
  </si>
  <si>
    <t>CARLOS ANDRES QUEMBA LUCERO</t>
  </si>
  <si>
    <t>145</t>
  </si>
  <si>
    <t>146</t>
  </si>
  <si>
    <t>147</t>
  </si>
  <si>
    <t>NOHORA PINZON</t>
  </si>
  <si>
    <t>YINETH CHILITO BERMEO</t>
  </si>
  <si>
    <t>LAURA MILENA MONTEALEGRE ROJAS</t>
  </si>
  <si>
    <t>148</t>
  </si>
  <si>
    <t>149</t>
  </si>
  <si>
    <t>SIGIFREDO IBARRA SOLANO</t>
  </si>
  <si>
    <t>150</t>
  </si>
  <si>
    <t>MARLENI REMOLINA MORENO</t>
  </si>
  <si>
    <t>151</t>
  </si>
  <si>
    <t>MARIA DEL ROCIO URBINA M</t>
  </si>
  <si>
    <t>152</t>
  </si>
  <si>
    <t>153</t>
  </si>
  <si>
    <t>154</t>
  </si>
  <si>
    <t>MARIA TERESA PISSO MARTINEZ</t>
  </si>
  <si>
    <t>GLADYS ELENA CORCHO ECHEVERRIA</t>
  </si>
  <si>
    <t>155</t>
  </si>
  <si>
    <t>ALEJANDRA MURCIA ARENAS</t>
  </si>
  <si>
    <t>156</t>
  </si>
  <si>
    <t>DANIEL MAURICIO TABARQUINO BATERO</t>
  </si>
  <si>
    <t>157</t>
  </si>
  <si>
    <t>158</t>
  </si>
  <si>
    <t>EVERILDE MONTERO BENAVIDES</t>
  </si>
  <si>
    <t>159</t>
  </si>
  <si>
    <t>ANDRES PUELLO LOPEZ</t>
  </si>
  <si>
    <t>160</t>
  </si>
  <si>
    <t>161</t>
  </si>
  <si>
    <t>JENNIFER JOHANA MARTINEZ ARELLANO</t>
  </si>
  <si>
    <t>162</t>
  </si>
  <si>
    <t>DIANA CAROLINA RAMIREZ</t>
  </si>
  <si>
    <t>163</t>
  </si>
  <si>
    <t>ZENAIDA MELO OLARTE</t>
  </si>
  <si>
    <t>164</t>
  </si>
  <si>
    <t>165</t>
  </si>
  <si>
    <t>PATRICIA DEL CARMEN ALVAREZ BUCHELI</t>
  </si>
  <si>
    <t>166</t>
  </si>
  <si>
    <t>167</t>
  </si>
  <si>
    <t>JORGE ENRIQUE TORRES</t>
  </si>
  <si>
    <t>168</t>
  </si>
  <si>
    <t>DANIEL MAURICION TABARQUINO BATERO</t>
  </si>
  <si>
    <t xml:space="preserve"> JULI ANDREA AGUIRRE PAQUE </t>
  </si>
  <si>
    <t>169</t>
  </si>
  <si>
    <t>URIEL PADILLA RODRIGUEZ</t>
  </si>
  <si>
    <t>170</t>
  </si>
  <si>
    <t>MARTHA NELLY SALAZAR MEJIA</t>
  </si>
  <si>
    <t>INDUGRAFICA DE OCCIDENTE</t>
  </si>
  <si>
    <t>MARIA DEL ROCIO URBINA</t>
  </si>
  <si>
    <t>171</t>
  </si>
  <si>
    <t>ANDRES CADENA CASTILLO</t>
  </si>
  <si>
    <t>172</t>
  </si>
  <si>
    <t>117</t>
  </si>
  <si>
    <t>173</t>
  </si>
  <si>
    <t>LUIS EDUARDO GUZMAN ROJAS</t>
  </si>
  <si>
    <t>174</t>
  </si>
  <si>
    <t>ROSA MARIA PINEDA AMEZQUITA</t>
  </si>
  <si>
    <t>175</t>
  </si>
  <si>
    <t>176</t>
  </si>
  <si>
    <t>177</t>
  </si>
  <si>
    <t>GLORIA BARRERO</t>
  </si>
  <si>
    <t>178</t>
  </si>
  <si>
    <t>179</t>
  </si>
  <si>
    <t>WILDER ARBEY REAPIRA RUBIANO</t>
  </si>
  <si>
    <t>180</t>
  </si>
  <si>
    <t>181</t>
  </si>
  <si>
    <t>DIANA MILEIDY CASAS</t>
  </si>
  <si>
    <t>182</t>
  </si>
  <si>
    <t xml:space="preserve">abono </t>
  </si>
  <si>
    <t>IMPTO GOBIERNO 4 X 1000 Y CUOTA DE MANEJO TARJETA DEBITO</t>
  </si>
  <si>
    <t>183</t>
  </si>
  <si>
    <t>GERARDO AMOROCHO</t>
  </si>
  <si>
    <t>184</t>
  </si>
  <si>
    <t>185</t>
  </si>
  <si>
    <t>MARIELA FERNANDEZ NARVAEZ</t>
  </si>
  <si>
    <t>186</t>
  </si>
  <si>
    <t>187</t>
  </si>
  <si>
    <t>188</t>
  </si>
  <si>
    <t>189</t>
  </si>
  <si>
    <t>HERNANDO TARAZONA VALDERRAMA</t>
  </si>
  <si>
    <t>190</t>
  </si>
  <si>
    <t>191</t>
  </si>
  <si>
    <t>ALDRIN ORTIZ ALONSO</t>
  </si>
  <si>
    <t>192</t>
  </si>
  <si>
    <t>193</t>
  </si>
  <si>
    <t>NELSON DARIO USUGA CASTRO</t>
  </si>
  <si>
    <t>194</t>
  </si>
  <si>
    <t>195</t>
  </si>
  <si>
    <t>196</t>
  </si>
  <si>
    <t>MARIA DEL CARMEN DIAZ MORALES</t>
  </si>
  <si>
    <t>197</t>
  </si>
  <si>
    <t>CARLOS ANDRES QUEMBA LUCERO/ SOLANGEL SANDOVAL GALVEZ</t>
  </si>
  <si>
    <t>198</t>
  </si>
  <si>
    <t>DEISY CRISTINA GUALTEROS CATAÑO</t>
  </si>
  <si>
    <t>199</t>
  </si>
  <si>
    <t>LUIS CARLOS GONZALEZ TORRES</t>
  </si>
  <si>
    <t>200</t>
  </si>
  <si>
    <t>201</t>
  </si>
  <si>
    <t>202</t>
  </si>
  <si>
    <t>MARIA LUCY GUTIERREZ E</t>
  </si>
  <si>
    <t>203</t>
  </si>
  <si>
    <t>204</t>
  </si>
  <si>
    <t>205</t>
  </si>
  <si>
    <t>206</t>
  </si>
  <si>
    <t>207</t>
  </si>
  <si>
    <t>RUTH VASQUEZ CORTES</t>
  </si>
  <si>
    <t>PAOLA ANDREA GONZALEZ RAMIREZ</t>
  </si>
  <si>
    <t>208</t>
  </si>
  <si>
    <t>ARACELI HERRERA LOZANO</t>
  </si>
  <si>
    <t>CLAUDIA MARIELA CAÑON ORTEGON</t>
  </si>
  <si>
    <t>209</t>
  </si>
  <si>
    <t>210</t>
  </si>
  <si>
    <t>FERRER INGENIERIA SAS</t>
  </si>
  <si>
    <t>211</t>
  </si>
  <si>
    <t>JENNY PAOLA RONDON PUENTES</t>
  </si>
  <si>
    <t>132</t>
  </si>
  <si>
    <t>212</t>
  </si>
  <si>
    <t>213</t>
  </si>
  <si>
    <t>MICHAEL SANCHEZ SOACHA</t>
  </si>
  <si>
    <t>214</t>
  </si>
  <si>
    <t>215</t>
  </si>
  <si>
    <t>VENUS MARIA LOZANO GARZON</t>
  </si>
  <si>
    <t>216</t>
  </si>
  <si>
    <t>RECIBO ANULADO</t>
  </si>
  <si>
    <t>CUCUTA</t>
  </si>
  <si>
    <t>APORTE PARA MISIONERO SANTANDER</t>
  </si>
  <si>
    <t>MEDELLIN</t>
  </si>
  <si>
    <t>SAN ANDRES</t>
  </si>
  <si>
    <t>ZARZAL</t>
  </si>
  <si>
    <t>CHIQUINQUIRA</t>
  </si>
  <si>
    <t>CAMISETA</t>
  </si>
  <si>
    <t>YOPAL</t>
  </si>
  <si>
    <t>ZULUAGA</t>
  </si>
  <si>
    <t>APORTE POR CALAMIDAD FAMILIA MONTEALEGRE</t>
  </si>
  <si>
    <t>CLAUDIA LUCIA MEDINA OYUELA</t>
  </si>
  <si>
    <t xml:space="preserve">    </t>
  </si>
  <si>
    <t>ABONO DE CAMISETAS</t>
  </si>
  <si>
    <t>BONOS</t>
  </si>
  <si>
    <t>POPAYAN</t>
  </si>
  <si>
    <t>MATERIAL PUBLICITARIO</t>
  </si>
  <si>
    <t>SUERO ANTIOFIDICO PARA VENEZUELA</t>
  </si>
  <si>
    <t>LA ESTRELLA</t>
  </si>
  <si>
    <t>CARNET</t>
  </si>
  <si>
    <t>CARTAGENA</t>
  </si>
  <si>
    <t>MATERIAL PUBLICITARIO ADICIONAL</t>
  </si>
  <si>
    <t>PASTO</t>
  </si>
  <si>
    <t>AJUSTE PARA MATERIAL PUBLICITARIO</t>
  </si>
  <si>
    <t>APOYO PARA EL ICU SEDE PALMIRA</t>
  </si>
  <si>
    <t>ARAUCA</t>
  </si>
  <si>
    <t>KIT MATERIAL PUBLICITARIO</t>
  </si>
  <si>
    <t>GIRON</t>
  </si>
  <si>
    <t>BONOS CASA DORADA</t>
  </si>
  <si>
    <t>APORTE TRIMESTRAL</t>
  </si>
  <si>
    <t>ACTUALIZACION MISIONEROS</t>
  </si>
  <si>
    <t>SOGAMOSO</t>
  </si>
  <si>
    <t>PETOS</t>
  </si>
  <si>
    <t>EXCEDENTE CHALECO</t>
  </si>
  <si>
    <t>HONDA</t>
  </si>
  <si>
    <t>ABONO CUENTA DE AHORROS</t>
  </si>
  <si>
    <t>CARPETAS</t>
  </si>
  <si>
    <t>PORTAFOLIOS</t>
  </si>
  <si>
    <t>CHALECOS</t>
  </si>
  <si>
    <t>MUGS</t>
  </si>
  <si>
    <t>LLAVERO</t>
  </si>
  <si>
    <t>APÓRTE PARA MISIONERA ENFERMA</t>
  </si>
  <si>
    <t>ADHESIVOS</t>
  </si>
  <si>
    <t>SALDO DE COMPRAS DE ARTCULOS DEL ICU EN MONASTERIO</t>
  </si>
  <si>
    <t>SOCORRO</t>
  </si>
  <si>
    <t>PAMPLONA</t>
  </si>
  <si>
    <t>LLAVEROS</t>
  </si>
  <si>
    <t>LAPICEROS</t>
  </si>
  <si>
    <t>MARIQUITA</t>
  </si>
  <si>
    <t>APORTE PARA DAMAS GNOSTICAS NACIONALES PARA COMPRA DE REGALOS</t>
  </si>
  <si>
    <t>SOLANGEL SANDOVAL GALVEZ</t>
  </si>
  <si>
    <t>ALIMENTACION ACTUALIZACION DE MISIONEROS</t>
  </si>
  <si>
    <t>BRUSELAS</t>
  </si>
  <si>
    <t>APARTADO</t>
  </si>
  <si>
    <t>TAPABOCAS</t>
  </si>
  <si>
    <t>SUPIA</t>
  </si>
  <si>
    <t>VILLETA</t>
  </si>
  <si>
    <t>VENTAS</t>
  </si>
  <si>
    <t>ABONO COMPRAS ARTICULOS DEL ICU EN SILVANIA</t>
  </si>
  <si>
    <t>LIBANO</t>
  </si>
  <si>
    <t>APOYO ICU  NORTE DE SANTANDER</t>
  </si>
  <si>
    <t xml:space="preserve">CUCUTA </t>
  </si>
  <si>
    <t>DEVOLUCION POR MOVIMIENTOS BANCARIOS PARA LAS DAMAS GNOSTICAS NACIONALES</t>
  </si>
  <si>
    <t>FUSAGASUGA</t>
  </si>
  <si>
    <t>PENDON</t>
  </si>
  <si>
    <t>APORTE ADMINISTRATIVO ICU NACIONAL</t>
  </si>
  <si>
    <t>ESPINAL</t>
  </si>
  <si>
    <t>GIRARDOT</t>
  </si>
  <si>
    <t>JULIE ANDREA AGUIRRE PAQUE</t>
  </si>
  <si>
    <t>COMPRA DE 50 GORRAS</t>
  </si>
  <si>
    <t>AVENIDA BOLIVAR CRA 14 # 3 - 27 PISO 2 POR EL SECTOR EAM</t>
  </si>
  <si>
    <t>APORTE PARA MISIONERO QUE SE ENCUENTRA HOSPITALIZADO</t>
  </si>
  <si>
    <t>NORTE DE SANTANDER</t>
  </si>
  <si>
    <t>CLL 1 C NORTE # 5 - 75 BARRIO PESCADERO</t>
  </si>
  <si>
    <t>ABONO POR LA COMPRA DE 500 FOLLETOS DE LA CARIDAD MAS EL ENVIO</t>
  </si>
  <si>
    <t>COMPRA DE 50 CARPETAS PARA ORGANIZAR CONTABILIDAD ICU</t>
  </si>
  <si>
    <t xml:space="preserve">CRA 4 N 1 A 14 </t>
  </si>
  <si>
    <t>PAGO DE MENSUALIDAD EN EL COLEGIO PARA LOS NIÑOS DE TARQUI-HUILA</t>
  </si>
  <si>
    <t>TRANSV 52 C # 1 B - 42</t>
  </si>
  <si>
    <t>APORTE PARA MISIONERO  QUE SE ENCUENTRA HOSPITALIZADO</t>
  </si>
  <si>
    <t>APORTE PARA MANTENIMIENTO DE CARRETERA EN COMUNIDAD SAN RAFAEL - TARQUI/HUILA</t>
  </si>
  <si>
    <t>KRA 2 # 6-30 Poblado Maito</t>
  </si>
  <si>
    <t>APORTE POR CALAMIDAD FAMILIAR</t>
  </si>
  <si>
    <t>CALLE 38 # 6-13 LAGOS DOS</t>
  </si>
  <si>
    <t>SEGUNDO RETIRO PARA CAMISETAS Y CHALECOS</t>
  </si>
  <si>
    <t>PRIMER PAGO DE CAMISETAS Y CHALECOS</t>
  </si>
  <si>
    <t>PAGO DE CAMARA Y COMERCIO</t>
  </si>
  <si>
    <t>CRA 5 E # 33 C 39 SEGUNDO PISO/URBANIZACION BUENOS AIRES</t>
  </si>
  <si>
    <t>APORTE PARA COMPRA DE SUERO OFIDICO</t>
  </si>
  <si>
    <t>ATLANTICO</t>
  </si>
  <si>
    <t>CALLE 10 # 24 - 86</t>
  </si>
  <si>
    <t>PRESTAMO PARA TAPABOCAS Y PETOS</t>
  </si>
  <si>
    <t>PRESTAMO PARA COMPRA DE LLAVEROS</t>
  </si>
  <si>
    <t>SALDO PENDIENTE DE TAPABOCAS Y PETOS</t>
  </si>
  <si>
    <t>PRESTAMO PARA COMPRA DE MUSG</t>
  </si>
  <si>
    <t>PARA AJUSTAR TRAMITES DE PAGO DE CAMARA Y COMERCIO</t>
  </si>
  <si>
    <t>PRESTAMO PARA LAPICEROS</t>
  </si>
  <si>
    <t>COMPRA DE 21 CAMISETAS TEMATICAS</t>
  </si>
  <si>
    <t>Via la India - filandia</t>
  </si>
  <si>
    <t>TALONARIOS PARA CASA DORADA</t>
  </si>
  <si>
    <t>817000572-5</t>
  </si>
  <si>
    <t>CAUCA</t>
  </si>
  <si>
    <t>Calle 7N # 8 - 17 B/ Belalcazar</t>
  </si>
  <si>
    <t>APOYO PARA HERMANA ENFERMO EN VENEZUELA</t>
  </si>
  <si>
    <t>PAGO DE IMPRESIONES Y ENVIO DOCUMENTACION A DON JAIRO MARIN</t>
  </si>
  <si>
    <t>DEVOLUCION PARA EL ICU PALMIRA</t>
  </si>
  <si>
    <t>CALLE 48 A # 34C - 62 B/VILLA CLAUDIA</t>
  </si>
  <si>
    <t>TRANSPORTE MATERIAL PUBLICITARIO</t>
  </si>
  <si>
    <t>SEGUNDO PEDIDO DE LLAVEROS</t>
  </si>
  <si>
    <t>SEGUNDO PEDIDO DE MUGS</t>
  </si>
  <si>
    <t>PAGO ENCOMIENDA MUGS-LEBRIJA</t>
  </si>
  <si>
    <t>VEREDA LA JULIA</t>
  </si>
  <si>
    <t>PAGO ENCOMIENDA LLAVEROS-LEBRIJA</t>
  </si>
  <si>
    <t>PAGO ENCOMIENDA TAPABOCAS Y PETOS-LEBRIJA</t>
  </si>
  <si>
    <t>APORTE POR CALAMIDAD DOMESTICA</t>
  </si>
  <si>
    <t>EL TOPON</t>
  </si>
  <si>
    <t>DEVOLUCION DINERO A LAS DAMAS GNOSTICAS NACIONALES PARA COMPRA DE REGALOS PARA NIÑOS DE LOS MISIONEROS</t>
  </si>
  <si>
    <t>BOYACA</t>
  </si>
  <si>
    <t>CALLE 10 # 10 A 37</t>
  </si>
  <si>
    <t>CALLE 31 N° 27-35 BARRIO COLOMBINA</t>
  </si>
  <si>
    <t>CALLE 19 N° 8-52 BARRIO BALMORAL</t>
  </si>
  <si>
    <t>APORTE PARA MISIONERA ENFERMA</t>
  </si>
  <si>
    <t>META</t>
  </si>
  <si>
    <t>KRA 23 A ESTE # 38 A 21 MORICHAL</t>
  </si>
  <si>
    <t>APORTE PARA ICU NORTE DE SANTANDER</t>
  </si>
  <si>
    <t>NORTE DE SANTANDER0</t>
  </si>
  <si>
    <t>CALLE 1 C NORTE # 5-75 BARRIO/ PESCADER</t>
  </si>
  <si>
    <t>JORGE MARIO CASELLES</t>
  </si>
  <si>
    <t>ANDREA AGUIRRE.. CRUZE</t>
  </si>
  <si>
    <t>NOHORA JEANNETTE PINZON GARZON</t>
  </si>
  <si>
    <t>COMPRAS ARTICULOS DEL ICU EN SILVANIA</t>
  </si>
  <si>
    <t>INTERESES AHORROS</t>
  </si>
  <si>
    <t>COMPRA CAMISETAS Y GORRAS</t>
  </si>
  <si>
    <t>DONACION PARA COMUNIDAD LOS CAUCHOS</t>
  </si>
  <si>
    <t>COMPRA FOLLETOS  ICU</t>
  </si>
  <si>
    <t>COMPRA CHALECO</t>
  </si>
  <si>
    <t>Donacion Casa dorada</t>
  </si>
  <si>
    <t>anonimo</t>
  </si>
  <si>
    <t>CARPETEAS PORTAFOLIOS</t>
  </si>
  <si>
    <t>PRUEBA</t>
  </si>
  <si>
    <t>COMPRA PETOS</t>
  </si>
  <si>
    <t>COMPRA CARPETAS PORTAFOLIOS</t>
  </si>
  <si>
    <t>062</t>
  </si>
  <si>
    <t>063</t>
  </si>
  <si>
    <t>064</t>
  </si>
  <si>
    <t>065</t>
  </si>
  <si>
    <t>066</t>
  </si>
  <si>
    <t>067</t>
  </si>
  <si>
    <t>COMPRA DE 500 FOLLETOS DE LA CARIDAD MAS EL ENVIO</t>
  </si>
  <si>
    <t>COMPRA 100 CAMISETAS Y 50 GORRAS</t>
  </si>
  <si>
    <t>ENCOMIENDA LLAVEROS-LEBRIJA</t>
  </si>
  <si>
    <t>ENCOMIENDA MUGS-LEBRIJA</t>
  </si>
  <si>
    <t>ENCOMIENDA TAPABOCAS Y PETOS-LEBRIJA</t>
  </si>
  <si>
    <t>COMPRA DE LLAVEROS</t>
  </si>
  <si>
    <t>COMPRA DE MUSG</t>
  </si>
  <si>
    <t>COMPRA LAPICEROS</t>
  </si>
  <si>
    <t>COMPRA TAPABOCAS Y PETOS</t>
  </si>
  <si>
    <t>COMPRA DE CAMISETAS Y CHALECOS</t>
  </si>
  <si>
    <t>GASTOS PAPELERIA CARPETAS CONTABILIDAD ICU</t>
  </si>
  <si>
    <t>APORTE MISIONEROS DE CAQUETA</t>
  </si>
  <si>
    <t>GASTOS ARREGLO DE PORTATIL DEL ICU</t>
  </si>
  <si>
    <t>GASTOS DE CAMARA Y COMERCIO</t>
  </si>
  <si>
    <t>ENCOMIENDAS ENVIO DOCUMENTACION A DON JAIRO MARIN</t>
  </si>
  <si>
    <t>APORTE PARA COLEGIO PARA LOS NIÑOS DE TARQUI-HUILA</t>
  </si>
  <si>
    <t>GASTOS TALONARIOS INGRESO Y EGRESO DEL ICU</t>
  </si>
  <si>
    <t>GASTOS TALONARIOS PARA CASA DORADA</t>
  </si>
  <si>
    <t>ENCOMIENDA MATERIAL PUBLICITARIO</t>
  </si>
  <si>
    <t>COMPRA ADHESIVOS</t>
  </si>
  <si>
    <t>COMPRA CARNET</t>
  </si>
  <si>
    <t>COMPRA KIT MATERIAL PUBLICITARIO</t>
  </si>
  <si>
    <t>COMPRA LLAVERO</t>
  </si>
  <si>
    <t>COMPRAS DE ARTCULOS DEL ICU EN MONASTERIO</t>
  </si>
  <si>
    <t>COMPRA TAPABOCAS</t>
  </si>
  <si>
    <t>GASTOS  FINANCIROS  ICU</t>
  </si>
  <si>
    <t>GASTOS  FINANCIEROS  ICU</t>
  </si>
  <si>
    <t>GASTOS FINANCIEROS MANEJO TARJETA DEBITO E IMPUESTOS 4 X 1000</t>
  </si>
  <si>
    <t>Casa Dorada</t>
  </si>
  <si>
    <t>Ingresos Financieros</t>
  </si>
  <si>
    <t>Ingresos Dinero</t>
  </si>
  <si>
    <t>gastos bancarios</t>
  </si>
  <si>
    <t>gastos administracion</t>
  </si>
  <si>
    <t>Demas 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</si>
</sst>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/mm/yyyy;@"/>
    <numFmt numFmtId="165" formatCode="dd/mm/yy;@"/>
    <numFmt numFmtId="166" formatCode="dd/mm/yyyy;@"/>
  </numFmts>
  <fonts count="23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7030A0"/>
      <name val="Arial Black"/>
      <family val="2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00000"/>
      <name val="Calibri"/>
      <family val="2"/>
      <charset val="204"/>
    </font>
    <font>
      <b/>
      <sz val="12"/>
      <color rgb="FF7030A0"/>
      <name val="Arial Black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16">
    <xf numFmtId="0" fontId="0" fillId="0" borderId="0" xfId="0"/>
    <xf numFmtId="0" fontId="2" fillId="0" borderId="0" xfId="1"/>
    <xf numFmtId="0" fontId="4" fillId="0" borderId="0" xfId="1" applyFont="1"/>
    <xf numFmtId="0" fontId="5" fillId="0" borderId="0" xfId="0" applyFont="1"/>
    <xf numFmtId="43" fontId="1" fillId="0" borderId="5" xfId="0" applyNumberFormat="1" applyFont="1" applyFill="1" applyBorder="1" applyAlignment="1">
      <alignment horizontal="left"/>
    </xf>
    <xf numFmtId="43" fontId="5" fillId="0" borderId="0" xfId="0" applyNumberFormat="1" applyFont="1"/>
    <xf numFmtId="164" fontId="6" fillId="2" borderId="8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0" fillId="0" borderId="0" xfId="0" applyFont="1"/>
    <xf numFmtId="3" fontId="1" fillId="0" borderId="5" xfId="0" applyNumberFormat="1" applyFont="1" applyFill="1" applyBorder="1" applyAlignment="1">
      <alignment horizontal="left" wrapText="1"/>
    </xf>
    <xf numFmtId="3" fontId="1" fillId="0" borderId="5" xfId="0" applyNumberFormat="1" applyFont="1" applyFill="1" applyBorder="1" applyAlignment="1">
      <alignment horizontal="center"/>
    </xf>
    <xf numFmtId="43" fontId="1" fillId="0" borderId="5" xfId="0" applyNumberFormat="1" applyFont="1" applyFill="1" applyBorder="1" applyAlignment="1">
      <alignment horizontal="left" wrapText="1"/>
    </xf>
    <xf numFmtId="164" fontId="9" fillId="0" borderId="1" xfId="0" applyNumberFormat="1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4" fontId="1" fillId="0" borderId="5" xfId="0" applyNumberFormat="1" applyFont="1" applyFill="1" applyBorder="1" applyAlignment="1">
      <alignment horizontal="center"/>
    </xf>
    <xf numFmtId="43" fontId="5" fillId="0" borderId="0" xfId="0" applyNumberFormat="1" applyFont="1" applyFill="1"/>
    <xf numFmtId="4" fontId="1" fillId="0" borderId="5" xfId="0" applyNumberFormat="1" applyFont="1" applyFill="1" applyBorder="1" applyAlignment="1">
      <alignment horizontal="center" wrapText="1"/>
    </xf>
    <xf numFmtId="0" fontId="5" fillId="0" borderId="5" xfId="0" applyFont="1" applyBorder="1"/>
    <xf numFmtId="0" fontId="1" fillId="0" borderId="5" xfId="0" applyNumberFormat="1" applyFont="1" applyFill="1" applyBorder="1" applyAlignment="1">
      <alignment horizontal="left"/>
    </xf>
    <xf numFmtId="0" fontId="5" fillId="0" borderId="5" xfId="0" applyNumberFormat="1" applyFont="1" applyBorder="1"/>
    <xf numFmtId="14" fontId="1" fillId="0" borderId="4" xfId="0" applyNumberFormat="1" applyFont="1" applyFill="1" applyBorder="1" applyAlignment="1">
      <alignment horizontal="right"/>
    </xf>
    <xf numFmtId="14" fontId="5" fillId="0" borderId="4" xfId="0" applyNumberFormat="1" applyFont="1" applyBorder="1" applyAlignment="1">
      <alignment horizontal="right"/>
    </xf>
    <xf numFmtId="3" fontId="1" fillId="0" borderId="5" xfId="1" applyNumberFormat="1" applyFont="1" applyBorder="1" applyAlignment="1">
      <alignment vertical="center"/>
    </xf>
    <xf numFmtId="3" fontId="1" fillId="0" borderId="5" xfId="0" applyNumberFormat="1" applyFont="1" applyFill="1" applyBorder="1" applyAlignment="1">
      <alignment vertical="center"/>
    </xf>
    <xf numFmtId="4" fontId="1" fillId="0" borderId="5" xfId="0" applyNumberFormat="1" applyFont="1" applyFill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left"/>
    </xf>
    <xf numFmtId="0" fontId="2" fillId="0" borderId="5" xfId="1" applyBorder="1"/>
    <xf numFmtId="0" fontId="11" fillId="0" borderId="5" xfId="1" applyFont="1" applyBorder="1"/>
    <xf numFmtId="4" fontId="1" fillId="0" borderId="5" xfId="0" applyNumberFormat="1" applyFont="1" applyFill="1" applyBorder="1" applyAlignment="1">
      <alignment horizontal="right"/>
    </xf>
    <xf numFmtId="1" fontId="1" fillId="0" borderId="5" xfId="0" applyNumberFormat="1" applyFont="1" applyFill="1" applyBorder="1" applyAlignment="1">
      <alignment horizontal="right"/>
    </xf>
    <xf numFmtId="165" fontId="1" fillId="0" borderId="4" xfId="0" applyNumberFormat="1" applyFont="1" applyFill="1" applyBorder="1" applyAlignment="1">
      <alignment horizontal="right"/>
    </xf>
    <xf numFmtId="49" fontId="1" fillId="0" borderId="5" xfId="0" applyNumberFormat="1" applyFont="1" applyFill="1" applyBorder="1" applyAlignment="1">
      <alignment horizontal="center"/>
    </xf>
    <xf numFmtId="4" fontId="1" fillId="0" borderId="5" xfId="0" applyNumberFormat="1" applyFont="1" applyFill="1" applyBorder="1" applyAlignment="1">
      <alignment horizontal="left" wrapText="1"/>
    </xf>
    <xf numFmtId="4" fontId="1" fillId="0" borderId="5" xfId="0" applyNumberFormat="1" applyFont="1" applyFill="1" applyBorder="1" applyAlignment="1">
      <alignment horizontal="left"/>
    </xf>
    <xf numFmtId="165" fontId="5" fillId="0" borderId="4" xfId="0" applyNumberFormat="1" applyFont="1" applyFill="1" applyBorder="1"/>
    <xf numFmtId="4" fontId="5" fillId="0" borderId="5" xfId="0" applyNumberFormat="1" applyFont="1" applyFill="1" applyBorder="1"/>
    <xf numFmtId="14" fontId="1" fillId="0" borderId="5" xfId="0" applyNumberFormat="1" applyFont="1" applyFill="1" applyBorder="1" applyAlignment="1">
      <alignment horizontal="right"/>
    </xf>
    <xf numFmtId="165" fontId="1" fillId="0" borderId="5" xfId="0" applyNumberFormat="1" applyFont="1" applyFill="1" applyBorder="1" applyAlignment="1">
      <alignment horizontal="right"/>
    </xf>
    <xf numFmtId="165" fontId="5" fillId="0" borderId="5" xfId="0" applyNumberFormat="1" applyFont="1" applyFill="1" applyBorder="1"/>
    <xf numFmtId="4" fontId="5" fillId="0" borderId="5" xfId="0" applyNumberFormat="1" applyFont="1" applyBorder="1" applyAlignment="1">
      <alignment horizontal="right"/>
    </xf>
    <xf numFmtId="43" fontId="1" fillId="4" borderId="5" xfId="0" applyNumberFormat="1" applyFont="1" applyFill="1" applyBorder="1" applyAlignment="1">
      <alignment horizontal="left" wrapText="1"/>
    </xf>
    <xf numFmtId="49" fontId="5" fillId="0" borderId="5" xfId="0" applyNumberFormat="1" applyFont="1" applyFill="1" applyBorder="1" applyAlignment="1">
      <alignment horizontal="center"/>
    </xf>
    <xf numFmtId="165" fontId="5" fillId="0" borderId="4" xfId="0" applyNumberFormat="1" applyFont="1" applyBorder="1"/>
    <xf numFmtId="49" fontId="5" fillId="0" borderId="5" xfId="0" applyNumberFormat="1" applyFont="1" applyBorder="1" applyAlignment="1">
      <alignment horizontal="center"/>
    </xf>
    <xf numFmtId="14" fontId="5" fillId="0" borderId="5" xfId="0" applyNumberFormat="1" applyFont="1" applyBorder="1" applyAlignment="1">
      <alignment horizontal="right"/>
    </xf>
    <xf numFmtId="3" fontId="1" fillId="0" borderId="5" xfId="0" applyNumberFormat="1" applyFont="1" applyFill="1" applyBorder="1" applyAlignment="1">
      <alignment horizontal="right"/>
    </xf>
    <xf numFmtId="1" fontId="5" fillId="0" borderId="5" xfId="0" applyNumberFormat="1" applyFont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5" fillId="0" borderId="5" xfId="0" applyNumberFormat="1" applyFont="1" applyBorder="1" applyAlignment="1">
      <alignment horizontal="right" wrapText="1"/>
    </xf>
    <xf numFmtId="3" fontId="1" fillId="0" borderId="5" xfId="0" applyNumberFormat="1" applyFont="1" applyFill="1" applyBorder="1" applyAlignment="1">
      <alignment horizontal="right" wrapText="1"/>
    </xf>
    <xf numFmtId="14" fontId="1" fillId="0" borderId="20" xfId="0" applyNumberFormat="1" applyFont="1" applyFill="1" applyBorder="1" applyAlignment="1">
      <alignment horizontal="right"/>
    </xf>
    <xf numFmtId="43" fontId="1" fillId="0" borderId="20" xfId="0" applyNumberFormat="1" applyFont="1" applyFill="1" applyBorder="1" applyAlignment="1">
      <alignment horizontal="left"/>
    </xf>
    <xf numFmtId="3" fontId="1" fillId="0" borderId="20" xfId="0" applyNumberFormat="1" applyFont="1" applyFill="1" applyBorder="1" applyAlignment="1">
      <alignment horizontal="left" wrapText="1"/>
    </xf>
    <xf numFmtId="4" fontId="1" fillId="0" borderId="20" xfId="0" applyNumberFormat="1" applyFont="1" applyFill="1" applyBorder="1" applyAlignment="1">
      <alignment horizontal="right"/>
    </xf>
    <xf numFmtId="4" fontId="0" fillId="0" borderId="5" xfId="0" applyNumberFormat="1" applyFill="1" applyBorder="1" applyAlignment="1">
      <alignment horizontal="right"/>
    </xf>
    <xf numFmtId="4" fontId="0" fillId="0" borderId="0" xfId="0" applyNumberFormat="1"/>
    <xf numFmtId="3" fontId="1" fillId="0" borderId="20" xfId="0" applyNumberFormat="1" applyFont="1" applyFill="1" applyBorder="1" applyAlignment="1">
      <alignment horizontal="right"/>
    </xf>
    <xf numFmtId="0" fontId="7" fillId="3" borderId="9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4" borderId="16" xfId="1" applyFont="1" applyFill="1" applyBorder="1" applyAlignment="1">
      <alignment horizontal="center" vertical="center"/>
    </xf>
    <xf numFmtId="49" fontId="7" fillId="4" borderId="1" xfId="1" applyNumberFormat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0" fontId="7" fillId="4" borderId="21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 wrapText="1"/>
    </xf>
    <xf numFmtId="0" fontId="14" fillId="4" borderId="9" xfId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/>
    </xf>
    <xf numFmtId="43" fontId="6" fillId="2" borderId="9" xfId="0" applyNumberFormat="1" applyFont="1" applyFill="1" applyBorder="1" applyAlignment="1"/>
    <xf numFmtId="0" fontId="6" fillId="2" borderId="9" xfId="0" applyFont="1" applyFill="1" applyBorder="1" applyAlignment="1"/>
    <xf numFmtId="0" fontId="6" fillId="2" borderId="10" xfId="0" applyFont="1" applyFill="1" applyBorder="1" applyAlignment="1"/>
    <xf numFmtId="4" fontId="10" fillId="0" borderId="2" xfId="0" applyNumberFormat="1" applyFont="1" applyFill="1" applyBorder="1" applyAlignment="1"/>
    <xf numFmtId="4" fontId="1" fillId="0" borderId="3" xfId="0" applyNumberFormat="1" applyFont="1" applyFill="1" applyBorder="1" applyAlignment="1"/>
    <xf numFmtId="4" fontId="1" fillId="0" borderId="5" xfId="0" applyNumberFormat="1" applyFont="1" applyFill="1" applyBorder="1" applyAlignment="1"/>
    <xf numFmtId="4" fontId="1" fillId="0" borderId="6" xfId="0" applyNumberFormat="1" applyFont="1" applyFill="1" applyBorder="1" applyAlignment="1"/>
    <xf numFmtId="4" fontId="5" fillId="0" borderId="5" xfId="0" applyNumberFormat="1" applyFont="1" applyBorder="1" applyAlignment="1"/>
    <xf numFmtId="4" fontId="5" fillId="0" borderId="5" xfId="0" applyNumberFormat="1" applyFont="1" applyFill="1" applyBorder="1" applyAlignment="1"/>
    <xf numFmtId="4" fontId="1" fillId="0" borderId="5" xfId="1" applyNumberFormat="1" applyFont="1" applyFill="1" applyBorder="1" applyAlignment="1"/>
    <xf numFmtId="0" fontId="0" fillId="0" borderId="0" xfId="0" applyAlignment="1"/>
    <xf numFmtId="14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3" fontId="1" fillId="0" borderId="5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 wrapText="1"/>
    </xf>
    <xf numFmtId="43" fontId="1" fillId="0" borderId="5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 wrapText="1"/>
    </xf>
    <xf numFmtId="14" fontId="1" fillId="0" borderId="29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3" fontId="1" fillId="0" borderId="20" xfId="0" applyNumberFormat="1" applyFont="1" applyFill="1" applyBorder="1" applyAlignment="1">
      <alignment horizontal="center" vertical="center" wrapText="1"/>
    </xf>
    <xf numFmtId="3" fontId="1" fillId="0" borderId="20" xfId="0" applyNumberFormat="1" applyFont="1" applyFill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/>
    </xf>
    <xf numFmtId="14" fontId="1" fillId="0" borderId="26" xfId="0" applyNumberFormat="1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center" vertical="center"/>
    </xf>
    <xf numFmtId="43" fontId="1" fillId="0" borderId="27" xfId="0" applyNumberFormat="1" applyFont="1" applyFill="1" applyBorder="1" applyAlignment="1">
      <alignment horizontal="center" vertical="center" wrapText="1"/>
    </xf>
    <xf numFmtId="3" fontId="5" fillId="0" borderId="27" xfId="0" applyNumberFormat="1" applyFont="1" applyBorder="1" applyAlignment="1">
      <alignment horizontal="center" vertical="center"/>
    </xf>
    <xf numFmtId="4" fontId="1" fillId="0" borderId="5" xfId="0" applyNumberFormat="1" applyFont="1" applyFill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1" fillId="0" borderId="5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165" fontId="1" fillId="0" borderId="4" xfId="0" applyNumberFormat="1" applyFont="1" applyFill="1" applyBorder="1" applyAlignment="1">
      <alignment horizontal="center" vertical="center"/>
    </xf>
    <xf numFmtId="4" fontId="1" fillId="0" borderId="30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right" vertical="center"/>
    </xf>
    <xf numFmtId="4" fontId="5" fillId="0" borderId="5" xfId="0" applyNumberFormat="1" applyFont="1" applyFill="1" applyBorder="1" applyAlignment="1">
      <alignment horizontal="right" vertical="center"/>
    </xf>
    <xf numFmtId="14" fontId="17" fillId="0" borderId="4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43" fontId="17" fillId="0" borderId="5" xfId="0" applyNumberFormat="1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>
      <alignment horizontal="right" vertical="center" wrapText="1"/>
    </xf>
    <xf numFmtId="4" fontId="17" fillId="0" borderId="5" xfId="0" applyNumberFormat="1" applyFont="1" applyFill="1" applyBorder="1" applyAlignment="1">
      <alignment horizontal="right" vertical="center"/>
    </xf>
    <xf numFmtId="3" fontId="17" fillId="0" borderId="5" xfId="0" applyNumberFormat="1" applyFont="1" applyFill="1" applyBorder="1" applyAlignment="1">
      <alignment horizontal="left" vertical="center" wrapText="1"/>
    </xf>
    <xf numFmtId="4" fontId="17" fillId="0" borderId="5" xfId="0" applyNumberFormat="1" applyFont="1" applyFill="1" applyBorder="1" applyAlignment="1">
      <alignment horizontal="right" vertical="center" wrapText="1"/>
    </xf>
    <xf numFmtId="4" fontId="17" fillId="0" borderId="5" xfId="0" applyNumberFormat="1" applyFont="1" applyFill="1" applyBorder="1" applyAlignment="1">
      <alignment horizontal="left" vertical="center" wrapText="1"/>
    </xf>
    <xf numFmtId="43" fontId="17" fillId="0" borderId="5" xfId="0" applyNumberFormat="1" applyFont="1" applyFill="1" applyBorder="1" applyAlignment="1">
      <alignment horizontal="left" vertical="center" wrapText="1"/>
    </xf>
    <xf numFmtId="4" fontId="17" fillId="0" borderId="27" xfId="0" applyNumberFormat="1" applyFont="1" applyFill="1" applyBorder="1" applyAlignment="1">
      <alignment horizontal="right" vertical="center"/>
    </xf>
    <xf numFmtId="43" fontId="1" fillId="0" borderId="5" xfId="0" applyNumberFormat="1" applyFont="1" applyFill="1" applyBorder="1" applyAlignment="1">
      <alignment horizontal="left" vertical="center"/>
    </xf>
    <xf numFmtId="4" fontId="5" fillId="0" borderId="5" xfId="0" applyNumberFormat="1" applyFont="1" applyFill="1" applyBorder="1" applyAlignment="1">
      <alignment horizontal="right" vertical="center" wrapText="1"/>
    </xf>
    <xf numFmtId="3" fontId="1" fillId="0" borderId="5" xfId="0" applyNumberFormat="1" applyFont="1" applyFill="1" applyBorder="1" applyAlignment="1">
      <alignment horizontal="left" vertical="center" wrapText="1"/>
    </xf>
    <xf numFmtId="4" fontId="1" fillId="0" borderId="5" xfId="0" applyNumberFormat="1" applyFont="1" applyFill="1" applyBorder="1" applyAlignment="1">
      <alignment horizontal="left" vertical="center" wrapText="1"/>
    </xf>
    <xf numFmtId="43" fontId="1" fillId="0" borderId="5" xfId="0" applyNumberFormat="1" applyFont="1" applyFill="1" applyBorder="1" applyAlignment="1">
      <alignment horizontal="left" vertical="center" wrapText="1"/>
    </xf>
    <xf numFmtId="4" fontId="1" fillId="0" borderId="27" xfId="0" applyNumberFormat="1" applyFont="1" applyFill="1" applyBorder="1" applyAlignment="1">
      <alignment horizontal="right" vertical="center"/>
    </xf>
    <xf numFmtId="4" fontId="1" fillId="0" borderId="20" xfId="0" applyNumberFormat="1" applyFont="1" applyFill="1" applyBorder="1" applyAlignment="1">
      <alignment horizontal="right" vertical="center"/>
    </xf>
    <xf numFmtId="43" fontId="1" fillId="5" borderId="5" xfId="0" applyNumberFormat="1" applyFont="1" applyFill="1" applyBorder="1" applyAlignment="1">
      <alignment horizontal="left" vertical="center" wrapText="1"/>
    </xf>
    <xf numFmtId="14" fontId="1" fillId="0" borderId="7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" fontId="1" fillId="0" borderId="15" xfId="0" applyNumberFormat="1" applyFont="1" applyFill="1" applyBorder="1" applyAlignment="1">
      <alignment horizontal="left" vertical="center" wrapText="1"/>
    </xf>
    <xf numFmtId="4" fontId="1" fillId="0" borderId="15" xfId="0" applyNumberFormat="1" applyFont="1" applyFill="1" applyBorder="1" applyAlignment="1">
      <alignment horizontal="right" vertical="center"/>
    </xf>
    <xf numFmtId="166" fontId="1" fillId="0" borderId="4" xfId="0" applyNumberFormat="1" applyFont="1" applyFill="1" applyBorder="1" applyAlignment="1">
      <alignment horizontal="center"/>
    </xf>
    <xf numFmtId="4" fontId="5" fillId="0" borderId="5" xfId="0" applyNumberFormat="1" applyFont="1" applyFill="1" applyBorder="1" applyAlignment="1">
      <alignment horizontal="right" wrapText="1"/>
    </xf>
    <xf numFmtId="4" fontId="1" fillId="0" borderId="5" xfId="0" applyNumberFormat="1" applyFont="1" applyFill="1" applyBorder="1" applyAlignment="1">
      <alignment horizontal="right" wrapText="1"/>
    </xf>
    <xf numFmtId="166" fontId="1" fillId="0" borderId="4" xfId="0" applyNumberFormat="1" applyFont="1" applyFill="1" applyBorder="1" applyAlignment="1">
      <alignment horizontal="center" wrapText="1"/>
    </xf>
    <xf numFmtId="49" fontId="1" fillId="0" borderId="5" xfId="0" applyNumberFormat="1" applyFont="1" applyFill="1" applyBorder="1" applyAlignment="1">
      <alignment horizontal="center" wrapText="1"/>
    </xf>
    <xf numFmtId="166" fontId="1" fillId="0" borderId="7" xfId="0" applyNumberFormat="1" applyFont="1" applyFill="1" applyBorder="1" applyAlignment="1">
      <alignment horizontal="center"/>
    </xf>
    <xf numFmtId="49" fontId="1" fillId="0" borderId="15" xfId="0" applyNumberFormat="1" applyFont="1" applyFill="1" applyBorder="1" applyAlignment="1">
      <alignment horizontal="center"/>
    </xf>
    <xf numFmtId="4" fontId="1" fillId="0" borderId="15" xfId="0" applyNumberFormat="1" applyFont="1" applyFill="1" applyBorder="1" applyAlignment="1">
      <alignment horizontal="left" wrapText="1"/>
    </xf>
    <xf numFmtId="4" fontId="1" fillId="0" borderId="15" xfId="0" applyNumberFormat="1" applyFont="1" applyFill="1" applyBorder="1" applyAlignment="1">
      <alignment horizontal="right"/>
    </xf>
    <xf numFmtId="14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165" fontId="1" fillId="0" borderId="4" xfId="0" applyNumberFormat="1" applyFont="1" applyFill="1" applyBorder="1" applyAlignment="1">
      <alignment horizontal="center" vertical="center" wrapText="1"/>
    </xf>
    <xf numFmtId="166" fontId="1" fillId="5" borderId="4" xfId="0" applyNumberFormat="1" applyFont="1" applyFill="1" applyBorder="1" applyAlignment="1">
      <alignment horizontal="center"/>
    </xf>
    <xf numFmtId="49" fontId="1" fillId="5" borderId="5" xfId="0" applyNumberFormat="1" applyFont="1" applyFill="1" applyBorder="1" applyAlignment="1">
      <alignment horizontal="center"/>
    </xf>
    <xf numFmtId="4" fontId="1" fillId="5" borderId="5" xfId="0" applyNumberFormat="1" applyFont="1" applyFill="1" applyBorder="1" applyAlignment="1">
      <alignment horizontal="left" wrapText="1"/>
    </xf>
    <xf numFmtId="4" fontId="1" fillId="5" borderId="5" xfId="0" applyNumberFormat="1" applyFont="1" applyFill="1" applyBorder="1" applyAlignment="1">
      <alignment horizontal="right" wrapText="1"/>
    </xf>
    <xf numFmtId="4" fontId="1" fillId="5" borderId="5" xfId="0" applyNumberFormat="1" applyFont="1" applyFill="1" applyBorder="1" applyAlignment="1">
      <alignment horizontal="right"/>
    </xf>
    <xf numFmtId="166" fontId="1" fillId="5" borderId="4" xfId="0" applyNumberFormat="1" applyFont="1" applyFill="1" applyBorder="1" applyAlignment="1">
      <alignment horizontal="center" wrapText="1"/>
    </xf>
    <xf numFmtId="49" fontId="1" fillId="5" borderId="5" xfId="0" applyNumberFormat="1" applyFont="1" applyFill="1" applyBorder="1" applyAlignment="1">
      <alignment horizontal="center" wrapText="1"/>
    </xf>
    <xf numFmtId="43" fontId="1" fillId="5" borderId="5" xfId="0" applyNumberFormat="1" applyFont="1" applyFill="1" applyBorder="1" applyAlignment="1">
      <alignment horizontal="left" wrapText="1"/>
    </xf>
    <xf numFmtId="14" fontId="1" fillId="5" borderId="4" xfId="0" applyNumberFormat="1" applyFont="1" applyFill="1" applyBorder="1" applyAlignment="1">
      <alignment horizontal="center" vertical="center" wrapText="1"/>
    </xf>
    <xf numFmtId="49" fontId="1" fillId="5" borderId="5" xfId="0" applyNumberFormat="1" applyFont="1" applyFill="1" applyBorder="1" applyAlignment="1">
      <alignment horizontal="center" vertical="center" wrapText="1"/>
    </xf>
    <xf numFmtId="3" fontId="1" fillId="5" borderId="5" xfId="0" applyNumberFormat="1" applyFont="1" applyFill="1" applyBorder="1" applyAlignment="1">
      <alignment horizontal="left" vertical="center" wrapText="1"/>
    </xf>
    <xf numFmtId="4" fontId="1" fillId="5" borderId="5" xfId="0" applyNumberFormat="1" applyFont="1" applyFill="1" applyBorder="1" applyAlignment="1">
      <alignment horizontal="right" vertical="center" wrapText="1"/>
    </xf>
    <xf numFmtId="4" fontId="5" fillId="5" borderId="5" xfId="0" applyNumberFormat="1" applyFont="1" applyFill="1" applyBorder="1" applyAlignment="1">
      <alignment horizontal="right"/>
    </xf>
    <xf numFmtId="4" fontId="1" fillId="5" borderId="5" xfId="0" applyNumberFormat="1" applyFont="1" applyFill="1" applyBorder="1" applyAlignment="1">
      <alignment horizontal="left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/>
    </xf>
    <xf numFmtId="166" fontId="1" fillId="0" borderId="4" xfId="0" applyNumberFormat="1" applyFont="1" applyFill="1" applyBorder="1" applyAlignment="1">
      <alignment horizontal="center" vertical="center" wrapText="1"/>
    </xf>
    <xf numFmtId="4" fontId="17" fillId="0" borderId="5" xfId="0" applyNumberFormat="1" applyFont="1" applyFill="1" applyBorder="1" applyAlignment="1">
      <alignment horizontal="left" wrapText="1"/>
    </xf>
    <xf numFmtId="164" fontId="1" fillId="0" borderId="4" xfId="0" applyNumberFormat="1" applyFont="1" applyFill="1" applyBorder="1" applyAlignment="1">
      <alignment horizont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right" wrapText="1"/>
    </xf>
    <xf numFmtId="164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164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3" fontId="5" fillId="0" borderId="5" xfId="0" applyNumberFormat="1" applyFont="1" applyBorder="1" applyAlignment="1">
      <alignment horizontal="left"/>
    </xf>
    <xf numFmtId="4" fontId="0" fillId="0" borderId="0" xfId="0" applyNumberFormat="1" applyAlignment="1"/>
    <xf numFmtId="0" fontId="0" fillId="0" borderId="5" xfId="0" applyBorder="1"/>
    <xf numFmtId="4" fontId="0" fillId="0" borderId="5" xfId="0" applyNumberFormat="1" applyBorder="1" applyAlignment="1"/>
    <xf numFmtId="3" fontId="1" fillId="0" borderId="27" xfId="0" applyNumberFormat="1" applyFont="1" applyFill="1" applyBorder="1" applyAlignment="1">
      <alignment horizontal="center" vertical="center" wrapText="1"/>
    </xf>
    <xf numFmtId="4" fontId="1" fillId="0" borderId="27" xfId="0" applyNumberFormat="1" applyFont="1" applyFill="1" applyBorder="1" applyAlignment="1">
      <alignment horizontal="right" vertical="center" wrapText="1"/>
    </xf>
    <xf numFmtId="4" fontId="1" fillId="0" borderId="20" xfId="0" applyNumberFormat="1" applyFont="1" applyFill="1" applyBorder="1" applyAlignment="1">
      <alignment horizontal="right" vertical="center" wrapText="1"/>
    </xf>
    <xf numFmtId="14" fontId="1" fillId="0" borderId="4" xfId="0" applyNumberFormat="1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vertical="center"/>
    </xf>
    <xf numFmtId="43" fontId="1" fillId="0" borderId="27" xfId="0" applyNumberFormat="1" applyFont="1" applyFill="1" applyBorder="1" applyAlignment="1">
      <alignment vertical="center" wrapText="1"/>
    </xf>
    <xf numFmtId="3" fontId="1" fillId="0" borderId="27" xfId="0" applyNumberFormat="1" applyFont="1" applyFill="1" applyBorder="1" applyAlignment="1">
      <alignment vertical="center" wrapText="1"/>
    </xf>
    <xf numFmtId="3" fontId="5" fillId="0" borderId="27" xfId="0" applyNumberFormat="1" applyFont="1" applyFill="1" applyBorder="1" applyAlignment="1">
      <alignment vertical="center"/>
    </xf>
    <xf numFmtId="3" fontId="5" fillId="0" borderId="27" xfId="0" applyNumberFormat="1" applyFont="1" applyFill="1" applyBorder="1" applyAlignment="1">
      <alignment vertical="center" wrapText="1"/>
    </xf>
    <xf numFmtId="3" fontId="5" fillId="0" borderId="14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 wrapText="1"/>
    </xf>
    <xf numFmtId="3" fontId="5" fillId="0" borderId="20" xfId="0" applyNumberFormat="1" applyFont="1" applyFill="1" applyBorder="1" applyAlignment="1">
      <alignment vertical="center"/>
    </xf>
    <xf numFmtId="43" fontId="1" fillId="0" borderId="5" xfId="0" applyNumberFormat="1" applyFont="1" applyFill="1" applyBorder="1" applyAlignment="1">
      <alignment vertical="center" wrapText="1"/>
    </xf>
    <xf numFmtId="3" fontId="1" fillId="0" borderId="5" xfId="0" applyNumberFormat="1" applyFont="1" applyFill="1" applyBorder="1" applyAlignment="1">
      <alignment vertical="center" wrapText="1"/>
    </xf>
    <xf numFmtId="3" fontId="5" fillId="0" borderId="5" xfId="0" applyNumberFormat="1" applyFont="1" applyFill="1" applyBorder="1" applyAlignment="1">
      <alignment vertical="center"/>
    </xf>
    <xf numFmtId="14" fontId="1" fillId="0" borderId="4" xfId="0" applyNumberFormat="1" applyFont="1" applyFill="1" applyBorder="1" applyAlignment="1">
      <alignment horizontal="left" vertical="center" wrapText="1"/>
    </xf>
    <xf numFmtId="166" fontId="1" fillId="0" borderId="4" xfId="0" applyNumberFormat="1" applyFont="1" applyFill="1" applyBorder="1" applyAlignment="1">
      <alignment horizontal="left"/>
    </xf>
    <xf numFmtId="166" fontId="1" fillId="0" borderId="4" xfId="0" applyNumberFormat="1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horizontal="center" wrapText="1"/>
    </xf>
    <xf numFmtId="166" fontId="1" fillId="0" borderId="4" xfId="0" applyNumberFormat="1" applyFont="1" applyFill="1" applyBorder="1" applyAlignment="1">
      <alignment horizontal="left" wrapText="1"/>
    </xf>
    <xf numFmtId="43" fontId="1" fillId="0" borderId="5" xfId="0" applyNumberFormat="1" applyFont="1" applyFill="1" applyBorder="1" applyAlignment="1">
      <alignment horizontal="center" wrapText="1"/>
    </xf>
    <xf numFmtId="166" fontId="1" fillId="0" borderId="7" xfId="0" applyNumberFormat="1" applyFont="1" applyFill="1" applyBorder="1" applyAlignment="1">
      <alignment horizontal="left" wrapText="1"/>
    </xf>
    <xf numFmtId="49" fontId="1" fillId="0" borderId="15" xfId="0" applyNumberFormat="1" applyFont="1" applyFill="1" applyBorder="1" applyAlignment="1">
      <alignment horizontal="center" wrapText="1"/>
    </xf>
    <xf numFmtId="43" fontId="1" fillId="0" borderId="15" xfId="0" applyNumberFormat="1" applyFont="1" applyFill="1" applyBorder="1" applyAlignment="1">
      <alignment horizontal="center" wrapText="1"/>
    </xf>
    <xf numFmtId="3" fontId="1" fillId="0" borderId="15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right" vertical="center" wrapText="1"/>
    </xf>
    <xf numFmtId="0" fontId="5" fillId="0" borderId="15" xfId="0" applyFont="1" applyFill="1" applyBorder="1" applyAlignment="1">
      <alignment horizontal="center" vertical="center" wrapText="1"/>
    </xf>
    <xf numFmtId="14" fontId="18" fillId="5" borderId="4" xfId="0" applyNumberFormat="1" applyFont="1" applyFill="1" applyBorder="1" applyAlignment="1">
      <alignment horizontal="left" vertical="center" wrapText="1"/>
    </xf>
    <xf numFmtId="49" fontId="18" fillId="5" borderId="5" xfId="0" applyNumberFormat="1" applyFont="1" applyFill="1" applyBorder="1" applyAlignment="1">
      <alignment horizontal="center" vertical="center" wrapText="1"/>
    </xf>
    <xf numFmtId="3" fontId="18" fillId="5" borderId="5" xfId="0" applyNumberFormat="1" applyFont="1" applyFill="1" applyBorder="1" applyAlignment="1">
      <alignment horizontal="center" vertical="center" wrapText="1"/>
    </xf>
    <xf numFmtId="4" fontId="18" fillId="5" borderId="5" xfId="0" applyNumberFormat="1" applyFont="1" applyFill="1" applyBorder="1" applyAlignment="1">
      <alignment horizontal="right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3" fontId="19" fillId="5" borderId="5" xfId="0" applyNumberFormat="1" applyFont="1" applyFill="1" applyBorder="1" applyAlignment="1">
      <alignment horizontal="center" vertical="center" wrapText="1"/>
    </xf>
    <xf numFmtId="4" fontId="18" fillId="5" borderId="5" xfId="0" applyNumberFormat="1" applyFont="1" applyFill="1" applyBorder="1" applyAlignment="1">
      <alignment horizontal="center" vertical="center" wrapText="1"/>
    </xf>
    <xf numFmtId="49" fontId="18" fillId="5" borderId="5" xfId="0" applyNumberFormat="1" applyFont="1" applyFill="1" applyBorder="1" applyAlignment="1">
      <alignment vertical="center" wrapText="1"/>
    </xf>
    <xf numFmtId="14" fontId="18" fillId="0" borderId="4" xfId="0" applyNumberFormat="1" applyFont="1" applyFill="1" applyBorder="1" applyAlignment="1">
      <alignment horizontal="left" vertical="center" wrapText="1"/>
    </xf>
    <xf numFmtId="49" fontId="18" fillId="0" borderId="5" xfId="0" applyNumberFormat="1" applyFont="1" applyFill="1" applyBorder="1" applyAlignment="1">
      <alignment horizontal="center" vertical="center" wrapText="1"/>
    </xf>
    <xf numFmtId="4" fontId="18" fillId="0" borderId="5" xfId="0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4" fontId="18" fillId="0" borderId="5" xfId="0" applyNumberFormat="1" applyFont="1" applyFill="1" applyBorder="1" applyAlignment="1">
      <alignment horizontal="right" vertical="center" wrapText="1"/>
    </xf>
    <xf numFmtId="43" fontId="18" fillId="5" borderId="5" xfId="0" applyNumberFormat="1" applyFont="1" applyFill="1" applyBorder="1" applyAlignment="1">
      <alignment horizontal="center" vertical="center" wrapText="1"/>
    </xf>
    <xf numFmtId="166" fontId="18" fillId="5" borderId="4" xfId="0" applyNumberFormat="1" applyFont="1" applyFill="1" applyBorder="1" applyAlignment="1">
      <alignment horizontal="left" vertical="center"/>
    </xf>
    <xf numFmtId="166" fontId="18" fillId="5" borderId="4" xfId="0" applyNumberFormat="1" applyFont="1" applyFill="1" applyBorder="1" applyAlignment="1">
      <alignment horizontal="left" vertical="center" wrapText="1"/>
    </xf>
    <xf numFmtId="166" fontId="18" fillId="5" borderId="7" xfId="0" applyNumberFormat="1" applyFont="1" applyFill="1" applyBorder="1" applyAlignment="1">
      <alignment horizontal="left" vertical="center" wrapText="1"/>
    </xf>
    <xf numFmtId="49" fontId="18" fillId="5" borderId="15" xfId="0" applyNumberFormat="1" applyFont="1" applyFill="1" applyBorder="1" applyAlignment="1">
      <alignment horizontal="center" vertical="center" wrapText="1"/>
    </xf>
    <xf numFmtId="43" fontId="18" fillId="0" borderId="15" xfId="0" applyNumberFormat="1" applyFont="1" applyFill="1" applyBorder="1" applyAlignment="1">
      <alignment horizontal="center" vertical="center" wrapText="1"/>
    </xf>
    <xf numFmtId="3" fontId="18" fillId="0" borderId="15" xfId="0" applyNumberFormat="1" applyFont="1" applyFill="1" applyBorder="1" applyAlignment="1">
      <alignment horizontal="center" vertical="center" wrapText="1"/>
    </xf>
    <xf numFmtId="4" fontId="19" fillId="5" borderId="15" xfId="0" applyNumberFormat="1" applyFont="1" applyFill="1" applyBorder="1" applyAlignment="1">
      <alignment horizontal="right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vertical="center" wrapText="1"/>
    </xf>
    <xf numFmtId="164" fontId="1" fillId="0" borderId="4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left" vertical="center" wrapText="1"/>
    </xf>
    <xf numFmtId="164" fontId="5" fillId="0" borderId="7" xfId="0" applyNumberFormat="1" applyFont="1" applyFill="1" applyBorder="1" applyAlignment="1">
      <alignment horizontal="left" vertical="center"/>
    </xf>
    <xf numFmtId="49" fontId="1" fillId="0" borderId="15" xfId="0" applyNumberFormat="1" applyFont="1" applyFill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165" fontId="1" fillId="0" borderId="5" xfId="0" applyNumberFormat="1" applyFont="1" applyFill="1" applyBorder="1" applyAlignment="1">
      <alignment horizontal="center" vertical="center" wrapText="1"/>
    </xf>
    <xf numFmtId="4" fontId="1" fillId="0" borderId="27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1" fillId="0" borderId="26" xfId="0" applyNumberFormat="1" applyFont="1" applyFill="1" applyBorder="1" applyAlignment="1">
      <alignment horizontal="center" vertical="center" wrapText="1"/>
    </xf>
    <xf numFmtId="49" fontId="1" fillId="0" borderId="27" xfId="0" applyNumberFormat="1" applyFont="1" applyFill="1" applyBorder="1" applyAlignment="1">
      <alignment horizontal="center" vertical="center" wrapText="1"/>
    </xf>
    <xf numFmtId="165" fontId="18" fillId="0" borderId="4" xfId="0" applyNumberFormat="1" applyFont="1" applyFill="1" applyBorder="1" applyAlignment="1">
      <alignment horizontal="center" vertical="center" wrapText="1"/>
    </xf>
    <xf numFmtId="165" fontId="18" fillId="0" borderId="5" xfId="0" applyNumberFormat="1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43" fontId="18" fillId="0" borderId="5" xfId="0" applyNumberFormat="1" applyFont="1" applyFill="1" applyBorder="1" applyAlignment="1">
      <alignment horizontal="center" vertical="center" wrapText="1"/>
    </xf>
    <xf numFmtId="0" fontId="2" fillId="0" borderId="0" xfId="1" applyAlignment="1"/>
    <xf numFmtId="4" fontId="1" fillId="0" borderId="5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>
      <alignment vertical="center"/>
    </xf>
    <xf numFmtId="4" fontId="1" fillId="0" borderId="27" xfId="0" applyNumberFormat="1" applyFont="1" applyFill="1" applyBorder="1" applyAlignment="1">
      <alignment vertical="center" wrapText="1"/>
    </xf>
    <xf numFmtId="4" fontId="1" fillId="0" borderId="6" xfId="0" applyNumberFormat="1" applyFont="1" applyFill="1" applyBorder="1" applyAlignment="1">
      <alignment vertical="center" wrapText="1"/>
    </xf>
    <xf numFmtId="4" fontId="1" fillId="0" borderId="31" xfId="0" applyNumberFormat="1" applyFont="1" applyFill="1" applyBorder="1" applyAlignment="1">
      <alignment vertical="center" wrapText="1"/>
    </xf>
    <xf numFmtId="4" fontId="18" fillId="0" borderId="6" xfId="0" applyNumberFormat="1" applyFont="1" applyFill="1" applyBorder="1" applyAlignment="1">
      <alignment vertical="center" wrapText="1"/>
    </xf>
    <xf numFmtId="4" fontId="2" fillId="0" borderId="0" xfId="1" applyNumberFormat="1" applyAlignment="1"/>
    <xf numFmtId="14" fontId="1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vertical="top"/>
    </xf>
    <xf numFmtId="4" fontId="1" fillId="0" borderId="5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43" fontId="1" fillId="0" borderId="20" xfId="0" applyNumberFormat="1" applyFont="1" applyFill="1" applyBorder="1" applyAlignment="1">
      <alignment vertical="top"/>
    </xf>
    <xf numFmtId="43" fontId="1" fillId="0" borderId="5" xfId="0" applyNumberFormat="1" applyFont="1" applyFill="1" applyBorder="1" applyAlignment="1">
      <alignment vertical="top"/>
    </xf>
    <xf numFmtId="3" fontId="1" fillId="0" borderId="5" xfId="0" applyNumberFormat="1" applyFont="1" applyFill="1" applyBorder="1" applyAlignment="1">
      <alignment horizontal="left" vertical="top" wrapText="1"/>
    </xf>
    <xf numFmtId="3" fontId="5" fillId="0" borderId="5" xfId="0" applyNumberFormat="1" applyFont="1" applyBorder="1" applyAlignment="1">
      <alignment horizontal="center" vertical="top"/>
    </xf>
    <xf numFmtId="3" fontId="5" fillId="0" borderId="5" xfId="0" applyNumberFormat="1" applyFont="1" applyFill="1" applyBorder="1" applyAlignment="1">
      <alignment horizontal="center" vertical="top"/>
    </xf>
    <xf numFmtId="3" fontId="5" fillId="0" borderId="20" xfId="0" applyNumberFormat="1" applyFont="1" applyBorder="1" applyAlignment="1">
      <alignment horizontal="center" vertical="top"/>
    </xf>
    <xf numFmtId="3" fontId="5" fillId="0" borderId="27" xfId="0" applyNumberFormat="1" applyFont="1" applyFill="1" applyBorder="1" applyAlignment="1">
      <alignment vertical="top"/>
    </xf>
    <xf numFmtId="3" fontId="5" fillId="0" borderId="14" xfId="0" applyNumberFormat="1" applyFont="1" applyFill="1" applyBorder="1" applyAlignment="1">
      <alignment vertical="top"/>
    </xf>
    <xf numFmtId="3" fontId="5" fillId="0" borderId="20" xfId="0" applyNumberFormat="1" applyFont="1" applyFill="1" applyBorder="1" applyAlignment="1">
      <alignment vertical="top"/>
    </xf>
    <xf numFmtId="3" fontId="5" fillId="0" borderId="5" xfId="0" applyNumberFormat="1" applyFont="1" applyFill="1" applyBorder="1" applyAlignment="1">
      <alignment vertical="top"/>
    </xf>
    <xf numFmtId="0" fontId="0" fillId="0" borderId="0" xfId="0" applyAlignment="1">
      <alignment horizontal="right" vertical="top"/>
    </xf>
    <xf numFmtId="0" fontId="7" fillId="3" borderId="9" xfId="0" applyFont="1" applyFill="1" applyBorder="1" applyAlignment="1">
      <alignment vertical="top"/>
    </xf>
    <xf numFmtId="0" fontId="8" fillId="3" borderId="9" xfId="0" applyFont="1" applyFill="1" applyBorder="1" applyAlignment="1">
      <alignment vertical="center"/>
    </xf>
    <xf numFmtId="0" fontId="7" fillId="3" borderId="23" xfId="0" applyFont="1" applyFill="1" applyBorder="1" applyAlignment="1">
      <alignment vertical="center"/>
    </xf>
    <xf numFmtId="0" fontId="7" fillId="3" borderId="25" xfId="0" applyFont="1" applyFill="1" applyBorder="1" applyAlignment="1">
      <alignment vertical="top"/>
    </xf>
    <xf numFmtId="0" fontId="8" fillId="3" borderId="25" xfId="0" applyFont="1" applyFill="1" applyBorder="1" applyAlignment="1">
      <alignment vertical="center"/>
    </xf>
    <xf numFmtId="0" fontId="7" fillId="3" borderId="22" xfId="0" applyFont="1" applyFill="1" applyBorder="1" applyAlignment="1">
      <alignment vertical="center"/>
    </xf>
    <xf numFmtId="49" fontId="1" fillId="0" borderId="27" xfId="0" applyNumberFormat="1" applyFont="1" applyFill="1" applyBorder="1" applyAlignment="1">
      <alignment vertical="center"/>
    </xf>
    <xf numFmtId="3" fontId="5" fillId="0" borderId="27" xfId="0" applyNumberFormat="1" applyFont="1" applyBorder="1" applyAlignment="1">
      <alignment vertical="top"/>
    </xf>
    <xf numFmtId="3" fontId="5" fillId="0" borderId="14" xfId="0" applyNumberFormat="1" applyFont="1" applyBorder="1" applyAlignment="1">
      <alignment vertical="top"/>
    </xf>
    <xf numFmtId="3" fontId="5" fillId="0" borderId="20" xfId="0" applyNumberFormat="1" applyFont="1" applyBorder="1" applyAlignment="1">
      <alignment vertical="top"/>
    </xf>
    <xf numFmtId="3" fontId="1" fillId="0" borderId="20" xfId="0" applyNumberFormat="1" applyFont="1" applyFill="1" applyBorder="1" applyAlignment="1">
      <alignment horizontal="left" vertical="top"/>
    </xf>
    <xf numFmtId="3" fontId="1" fillId="0" borderId="5" xfId="0" applyNumberFormat="1" applyFont="1" applyFill="1" applyBorder="1" applyAlignment="1">
      <alignment horizontal="left" vertical="top"/>
    </xf>
    <xf numFmtId="3" fontId="5" fillId="0" borderId="5" xfId="0" applyNumberFormat="1" applyFont="1" applyBorder="1" applyAlignment="1">
      <alignment horizontal="right"/>
    </xf>
    <xf numFmtId="4" fontId="1" fillId="0" borderId="5" xfId="0" applyNumberFormat="1" applyFont="1" applyFill="1" applyBorder="1" applyAlignment="1">
      <alignment vertical="top"/>
    </xf>
    <xf numFmtId="4" fontId="5" fillId="0" borderId="5" xfId="0" applyNumberFormat="1" applyFont="1" applyBorder="1" applyAlignment="1">
      <alignment horizontal="right" vertical="center"/>
    </xf>
    <xf numFmtId="43" fontId="1" fillId="0" borderId="27" xfId="0" applyNumberFormat="1" applyFont="1" applyFill="1" applyBorder="1" applyAlignment="1">
      <alignment vertical="top"/>
    </xf>
    <xf numFmtId="3" fontId="1" fillId="0" borderId="27" xfId="0" applyNumberFormat="1" applyFont="1" applyFill="1" applyBorder="1" applyAlignment="1">
      <alignment vertical="center"/>
    </xf>
    <xf numFmtId="43" fontId="1" fillId="0" borderId="14" xfId="0" applyNumberFormat="1" applyFont="1" applyFill="1" applyBorder="1" applyAlignment="1">
      <alignment vertical="top"/>
    </xf>
    <xf numFmtId="3" fontId="1" fillId="0" borderId="14" xfId="0" applyNumberFormat="1" applyFont="1" applyFill="1" applyBorder="1" applyAlignment="1">
      <alignment vertical="center"/>
    </xf>
    <xf numFmtId="3" fontId="1" fillId="0" borderId="20" xfId="0" applyNumberFormat="1" applyFont="1" applyFill="1" applyBorder="1" applyAlignment="1">
      <alignment vertical="center"/>
    </xf>
    <xf numFmtId="3" fontId="1" fillId="0" borderId="20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vertical="top"/>
    </xf>
    <xf numFmtId="43" fontId="1" fillId="0" borderId="15" xfId="0" applyNumberFormat="1" applyFont="1" applyFill="1" applyBorder="1" applyAlignment="1">
      <alignment vertical="top"/>
    </xf>
    <xf numFmtId="3" fontId="1" fillId="0" borderId="15" xfId="0" applyNumberFormat="1" applyFont="1" applyFill="1" applyBorder="1" applyAlignment="1">
      <alignment horizontal="center" vertical="center"/>
    </xf>
    <xf numFmtId="49" fontId="18" fillId="5" borderId="5" xfId="0" applyNumberFormat="1" applyFont="1" applyFill="1" applyBorder="1" applyAlignment="1">
      <alignment horizontal="center" vertical="center"/>
    </xf>
    <xf numFmtId="3" fontId="18" fillId="5" borderId="5" xfId="0" applyNumberFormat="1" applyFont="1" applyFill="1" applyBorder="1" applyAlignment="1">
      <alignment vertical="top"/>
    </xf>
    <xf numFmtId="3" fontId="18" fillId="5" borderId="5" xfId="0" applyNumberFormat="1" applyFont="1" applyFill="1" applyBorder="1" applyAlignment="1">
      <alignment horizontal="center" vertical="center"/>
    </xf>
    <xf numFmtId="4" fontId="18" fillId="5" borderId="5" xfId="0" applyNumberFormat="1" applyFont="1" applyFill="1" applyBorder="1" applyAlignment="1">
      <alignment horizontal="right" vertical="center"/>
    </xf>
    <xf numFmtId="3" fontId="19" fillId="0" borderId="5" xfId="0" applyNumberFormat="1" applyFont="1" applyFill="1" applyBorder="1" applyAlignment="1">
      <alignment horizontal="center" vertical="top"/>
    </xf>
    <xf numFmtId="3" fontId="19" fillId="5" borderId="5" xfId="0" applyNumberFormat="1" applyFont="1" applyFill="1" applyBorder="1" applyAlignment="1">
      <alignment horizontal="center" vertical="top"/>
    </xf>
    <xf numFmtId="4" fontId="18" fillId="5" borderId="5" xfId="0" applyNumberFormat="1" applyFont="1" applyFill="1" applyBorder="1" applyAlignment="1">
      <alignment vertical="top"/>
    </xf>
    <xf numFmtId="49" fontId="18" fillId="0" borderId="5" xfId="0" applyNumberFormat="1" applyFont="1" applyFill="1" applyBorder="1" applyAlignment="1">
      <alignment horizontal="center" vertical="center"/>
    </xf>
    <xf numFmtId="4" fontId="18" fillId="0" borderId="5" xfId="0" applyNumberFormat="1" applyFont="1" applyFill="1" applyBorder="1" applyAlignment="1">
      <alignment vertical="top"/>
    </xf>
    <xf numFmtId="3" fontId="18" fillId="0" borderId="5" xfId="0" applyNumberFormat="1" applyFont="1" applyFill="1" applyBorder="1" applyAlignment="1">
      <alignment horizontal="center" vertical="center"/>
    </xf>
    <xf numFmtId="4" fontId="18" fillId="0" borderId="5" xfId="0" applyNumberFormat="1" applyFont="1" applyFill="1" applyBorder="1" applyAlignment="1">
      <alignment horizontal="right" vertical="center"/>
    </xf>
    <xf numFmtId="43" fontId="18" fillId="5" borderId="5" xfId="0" applyNumberFormat="1" applyFont="1" applyFill="1" applyBorder="1" applyAlignment="1">
      <alignment vertical="top"/>
    </xf>
    <xf numFmtId="49" fontId="18" fillId="5" borderId="5" xfId="0" applyNumberFormat="1" applyFont="1" applyFill="1" applyBorder="1" applyAlignment="1">
      <alignment vertical="center"/>
    </xf>
    <xf numFmtId="49" fontId="18" fillId="5" borderId="1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vertical="top"/>
    </xf>
    <xf numFmtId="4" fontId="1" fillId="0" borderId="15" xfId="0" applyNumberFormat="1" applyFont="1" applyFill="1" applyBorder="1" applyAlignment="1">
      <alignment vertical="top"/>
    </xf>
    <xf numFmtId="3" fontId="1" fillId="0" borderId="27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14" fontId="5" fillId="0" borderId="0" xfId="0" applyNumberFormat="1" applyFont="1" applyAlignment="1">
      <alignment horizontal="left" vertical="top"/>
    </xf>
    <xf numFmtId="14" fontId="1" fillId="0" borderId="4" xfId="0" applyNumberFormat="1" applyFont="1" applyFill="1" applyBorder="1" applyAlignment="1">
      <alignment horizontal="left" vertical="top"/>
    </xf>
    <xf numFmtId="3" fontId="5" fillId="0" borderId="5" xfId="0" applyNumberFormat="1" applyFont="1" applyFill="1" applyBorder="1" applyAlignment="1">
      <alignment horizontal="left" vertical="top"/>
    </xf>
    <xf numFmtId="3" fontId="5" fillId="0" borderId="5" xfId="0" applyNumberFormat="1" applyFont="1" applyBorder="1" applyAlignment="1">
      <alignment horizontal="left" vertical="top"/>
    </xf>
    <xf numFmtId="14" fontId="7" fillId="3" borderId="8" xfId="0" applyNumberFormat="1" applyFont="1" applyFill="1" applyBorder="1" applyAlignment="1">
      <alignment horizontal="left" vertical="top"/>
    </xf>
    <xf numFmtId="0" fontId="7" fillId="3" borderId="9" xfId="0" applyFont="1" applyFill="1" applyBorder="1" applyAlignment="1">
      <alignment horizontal="left" vertical="top"/>
    </xf>
    <xf numFmtId="14" fontId="7" fillId="3" borderId="24" xfId="0" applyNumberFormat="1" applyFont="1" applyFill="1" applyBorder="1" applyAlignment="1">
      <alignment horizontal="left" vertical="top"/>
    </xf>
    <xf numFmtId="0" fontId="7" fillId="3" borderId="25" xfId="0" applyFont="1" applyFill="1" applyBorder="1" applyAlignment="1">
      <alignment horizontal="left" vertical="top"/>
    </xf>
    <xf numFmtId="14" fontId="1" fillId="0" borderId="20" xfId="0" applyNumberFormat="1" applyFont="1" applyFill="1" applyBorder="1" applyAlignment="1">
      <alignment horizontal="left" vertical="top"/>
    </xf>
    <xf numFmtId="3" fontId="5" fillId="0" borderId="20" xfId="0" applyNumberFormat="1" applyFont="1" applyBorder="1" applyAlignment="1">
      <alignment horizontal="left" vertical="top"/>
    </xf>
    <xf numFmtId="14" fontId="5" fillId="0" borderId="5" xfId="0" applyNumberFormat="1" applyFont="1" applyBorder="1" applyAlignment="1">
      <alignment horizontal="left" vertical="top"/>
    </xf>
    <xf numFmtId="14" fontId="1" fillId="0" borderId="5" xfId="0" applyNumberFormat="1" applyFont="1" applyFill="1" applyBorder="1" applyAlignment="1">
      <alignment horizontal="left" vertical="top"/>
    </xf>
    <xf numFmtId="3" fontId="5" fillId="0" borderId="20" xfId="0" applyNumberFormat="1" applyFont="1" applyFill="1" applyBorder="1" applyAlignment="1">
      <alignment horizontal="left" vertical="top"/>
    </xf>
    <xf numFmtId="3" fontId="5" fillId="0" borderId="5" xfId="0" applyNumberFormat="1" applyFont="1" applyBorder="1" applyAlignment="1">
      <alignment vertical="top"/>
    </xf>
    <xf numFmtId="14" fontId="1" fillId="0" borderId="26" xfId="0" applyNumberFormat="1" applyFont="1" applyFill="1" applyBorder="1" applyAlignment="1">
      <alignment horizontal="left" vertical="top"/>
    </xf>
    <xf numFmtId="3" fontId="1" fillId="0" borderId="27" xfId="0" applyNumberFormat="1" applyFont="1" applyFill="1" applyBorder="1" applyAlignment="1">
      <alignment horizontal="center" vertical="center"/>
    </xf>
    <xf numFmtId="14" fontId="1" fillId="0" borderId="28" xfId="0" applyNumberFormat="1" applyFont="1" applyFill="1" applyBorder="1" applyAlignment="1">
      <alignment horizontal="left" vertical="top"/>
    </xf>
    <xf numFmtId="14" fontId="1" fillId="0" borderId="29" xfId="0" applyNumberFormat="1" applyFont="1" applyFill="1" applyBorder="1" applyAlignment="1">
      <alignment horizontal="left" vertical="top"/>
    </xf>
    <xf numFmtId="3" fontId="5" fillId="0" borderId="27" xfId="0" applyNumberFormat="1" applyFont="1" applyFill="1" applyBorder="1" applyAlignment="1">
      <alignment horizontal="center" vertical="center"/>
    </xf>
    <xf numFmtId="3" fontId="5" fillId="0" borderId="27" xfId="0" applyNumberFormat="1" applyFont="1" applyFill="1" applyBorder="1" applyAlignment="1">
      <alignment horizontal="center" vertical="top"/>
    </xf>
    <xf numFmtId="4" fontId="1" fillId="0" borderId="20" xfId="0" applyNumberFormat="1" applyFont="1" applyFill="1" applyBorder="1" applyAlignment="1">
      <alignment vertical="top"/>
    </xf>
    <xf numFmtId="3" fontId="5" fillId="0" borderId="20" xfId="0" applyNumberFormat="1" applyFont="1" applyFill="1" applyBorder="1" applyAlignment="1">
      <alignment horizontal="center" vertical="top"/>
    </xf>
    <xf numFmtId="3" fontId="1" fillId="0" borderId="20" xfId="0" applyNumberFormat="1" applyFont="1" applyFill="1" applyBorder="1" applyAlignment="1">
      <alignment vertical="top"/>
    </xf>
    <xf numFmtId="3" fontId="1" fillId="0" borderId="14" xfId="0" applyNumberFormat="1" applyFont="1" applyFill="1" applyBorder="1" applyAlignment="1">
      <alignment horizontal="center" vertical="center"/>
    </xf>
    <xf numFmtId="3" fontId="5" fillId="0" borderId="27" xfId="0" applyNumberFormat="1" applyFont="1" applyFill="1" applyBorder="1" applyAlignment="1">
      <alignment horizontal="left" vertical="top"/>
    </xf>
    <xf numFmtId="0" fontId="5" fillId="0" borderId="20" xfId="0" applyFont="1" applyFill="1" applyBorder="1" applyAlignment="1">
      <alignment horizontal="left" vertical="top"/>
    </xf>
    <xf numFmtId="14" fontId="1" fillId="5" borderId="4" xfId="0" applyNumberFormat="1" applyFont="1" applyFill="1" applyBorder="1" applyAlignment="1">
      <alignment horizontal="left" vertical="top"/>
    </xf>
    <xf numFmtId="3" fontId="19" fillId="0" borderId="5" xfId="0" applyNumberFormat="1" applyFont="1" applyFill="1" applyBorder="1" applyAlignment="1">
      <alignment horizontal="left" vertical="top"/>
    </xf>
    <xf numFmtId="14" fontId="1" fillId="5" borderId="7" xfId="0" applyNumberFormat="1" applyFont="1" applyFill="1" applyBorder="1" applyAlignment="1">
      <alignment horizontal="left" vertical="top"/>
    </xf>
    <xf numFmtId="4" fontId="18" fillId="5" borderId="15" xfId="0" applyNumberFormat="1" applyFont="1" applyFill="1" applyBorder="1" applyAlignment="1">
      <alignment vertical="top"/>
    </xf>
    <xf numFmtId="3" fontId="18" fillId="5" borderId="15" xfId="0" applyNumberFormat="1" applyFont="1" applyFill="1" applyBorder="1" applyAlignment="1">
      <alignment horizontal="center" vertical="center"/>
    </xf>
    <xf numFmtId="4" fontId="18" fillId="5" borderId="15" xfId="0" applyNumberFormat="1" applyFont="1" applyFill="1" applyBorder="1" applyAlignment="1">
      <alignment horizontal="right" vertical="center"/>
    </xf>
    <xf numFmtId="3" fontId="19" fillId="0" borderId="15" xfId="0" applyNumberFormat="1" applyFont="1" applyFill="1" applyBorder="1" applyAlignment="1">
      <alignment horizontal="left" vertical="top"/>
    </xf>
    <xf numFmtId="3" fontId="19" fillId="5" borderId="15" xfId="0" applyNumberFormat="1" applyFont="1" applyFill="1" applyBorder="1" applyAlignment="1">
      <alignment horizontal="center" vertical="top"/>
    </xf>
    <xf numFmtId="3" fontId="19" fillId="0" borderId="20" xfId="0" applyNumberFormat="1" applyFont="1" applyFill="1" applyBorder="1" applyAlignment="1">
      <alignment horizontal="left" vertical="top"/>
    </xf>
    <xf numFmtId="43" fontId="18" fillId="0" borderId="5" xfId="0" applyNumberFormat="1" applyFont="1" applyFill="1" applyBorder="1" applyAlignment="1">
      <alignment vertical="top"/>
    </xf>
    <xf numFmtId="4" fontId="19" fillId="5" borderId="5" xfId="0" applyNumberFormat="1" applyFont="1" applyFill="1" applyBorder="1" applyAlignment="1">
      <alignment horizontal="right" vertical="center"/>
    </xf>
    <xf numFmtId="0" fontId="19" fillId="5" borderId="5" xfId="0" applyFont="1" applyFill="1" applyBorder="1" applyAlignment="1">
      <alignment horizontal="center" vertical="top"/>
    </xf>
    <xf numFmtId="14" fontId="1" fillId="0" borderId="7" xfId="0" applyNumberFormat="1" applyFont="1" applyFill="1" applyBorder="1" applyAlignment="1">
      <alignment horizontal="left" vertical="top"/>
    </xf>
    <xf numFmtId="3" fontId="5" fillId="0" borderId="15" xfId="0" applyNumberFormat="1" applyFont="1" applyFill="1" applyBorder="1" applyAlignment="1">
      <alignment horizontal="left" vertical="top"/>
    </xf>
    <xf numFmtId="3" fontId="5" fillId="0" borderId="15" xfId="0" applyNumberFormat="1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left" vertical="top"/>
    </xf>
    <xf numFmtId="14" fontId="5" fillId="0" borderId="4" xfId="0" applyNumberFormat="1" applyFont="1" applyFill="1" applyBorder="1" applyAlignment="1">
      <alignment horizontal="left" vertical="top"/>
    </xf>
    <xf numFmtId="3" fontId="1" fillId="0" borderId="15" xfId="0" applyNumberFormat="1" applyFont="1" applyFill="1" applyBorder="1" applyAlignment="1">
      <alignment vertical="center"/>
    </xf>
    <xf numFmtId="4" fontId="1" fillId="0" borderId="15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top"/>
    </xf>
    <xf numFmtId="43" fontId="1" fillId="0" borderId="5" xfId="0" applyNumberFormat="1" applyFont="1" applyFill="1" applyBorder="1" applyAlignment="1">
      <alignment vertical="center"/>
    </xf>
    <xf numFmtId="49" fontId="1" fillId="0" borderId="14" xfId="0" applyNumberFormat="1" applyFont="1" applyFill="1" applyBorder="1" applyAlignment="1">
      <alignment horizontal="center" vertical="center"/>
    </xf>
    <xf numFmtId="43" fontId="1" fillId="0" borderId="27" xfId="0" applyNumberFormat="1" applyFont="1" applyFill="1" applyBorder="1" applyAlignment="1">
      <alignment vertical="center"/>
    </xf>
    <xf numFmtId="43" fontId="1" fillId="0" borderId="14" xfId="0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vertical="top"/>
    </xf>
    <xf numFmtId="4" fontId="1" fillId="0" borderId="27" xfId="0" applyNumberFormat="1" applyFont="1" applyFill="1" applyBorder="1" applyAlignment="1">
      <alignment vertical="top"/>
    </xf>
    <xf numFmtId="49" fontId="7" fillId="3" borderId="9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" fontId="1" fillId="6" borderId="20" xfId="0" applyNumberFormat="1" applyFont="1" applyFill="1" applyBorder="1" applyAlignment="1">
      <alignment horizontal="center" vertical="center"/>
    </xf>
    <xf numFmtId="1" fontId="1" fillId="6" borderId="27" xfId="0" applyNumberFormat="1" applyFont="1" applyFill="1" applyBorder="1" applyAlignment="1">
      <alignment horizontal="center" vertical="center"/>
    </xf>
    <xf numFmtId="1" fontId="1" fillId="6" borderId="5" xfId="0" applyNumberFormat="1" applyFont="1" applyFill="1" applyBorder="1" applyAlignment="1">
      <alignment horizontal="center" vertical="center"/>
    </xf>
    <xf numFmtId="1" fontId="1" fillId="6" borderId="15" xfId="0" applyNumberFormat="1" applyFont="1" applyFill="1" applyBorder="1" applyAlignment="1">
      <alignment horizontal="center" vertical="center"/>
    </xf>
    <xf numFmtId="1" fontId="0" fillId="6" borderId="0" xfId="0" applyNumberFormat="1" applyFill="1" applyAlignment="1">
      <alignment horizontal="center" vertical="center"/>
    </xf>
    <xf numFmtId="14" fontId="7" fillId="3" borderId="8" xfId="0" applyNumberFormat="1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left" vertical="top"/>
    </xf>
    <xf numFmtId="14" fontId="1" fillId="5" borderId="5" xfId="0" applyNumberFormat="1" applyFont="1" applyFill="1" applyBorder="1" applyAlignment="1">
      <alignment horizontal="left" vertical="top"/>
    </xf>
    <xf numFmtId="14" fontId="5" fillId="0" borderId="5" xfId="0" applyNumberFormat="1" applyFont="1" applyFill="1" applyBorder="1" applyAlignment="1">
      <alignment horizontal="left" vertical="top"/>
    </xf>
    <xf numFmtId="3" fontId="1" fillId="0" borderId="27" xfId="0" applyNumberFormat="1" applyFont="1" applyFill="1" applyBorder="1" applyAlignment="1">
      <alignment horizontal="right"/>
    </xf>
    <xf numFmtId="3" fontId="18" fillId="5" borderId="27" xfId="0" applyNumberFormat="1" applyFont="1" applyFill="1" applyBorder="1" applyAlignment="1">
      <alignment horizontal="center" vertical="center"/>
    </xf>
    <xf numFmtId="3" fontId="18" fillId="5" borderId="27" xfId="0" applyNumberFormat="1" applyFont="1" applyFill="1" applyBorder="1" applyAlignment="1">
      <alignment vertical="top"/>
    </xf>
    <xf numFmtId="4" fontId="18" fillId="5" borderId="27" xfId="0" applyNumberFormat="1" applyFont="1" applyFill="1" applyBorder="1" applyAlignment="1">
      <alignment horizontal="right" vertical="center"/>
    </xf>
    <xf numFmtId="3" fontId="19" fillId="0" borderId="27" xfId="0" applyNumberFormat="1" applyFont="1" applyFill="1" applyBorder="1" applyAlignment="1">
      <alignment horizontal="left" vertical="top"/>
    </xf>
    <xf numFmtId="3" fontId="19" fillId="5" borderId="14" xfId="0" applyNumberFormat="1" applyFont="1" applyFill="1" applyBorder="1" applyAlignment="1">
      <alignment horizontal="center" vertical="top"/>
    </xf>
    <xf numFmtId="3" fontId="1" fillId="0" borderId="15" xfId="0" applyNumberFormat="1" applyFont="1" applyFill="1" applyBorder="1" applyAlignment="1">
      <alignment horizontal="left" vertical="top"/>
    </xf>
    <xf numFmtId="165" fontId="1" fillId="0" borderId="5" xfId="0" applyNumberFormat="1" applyFont="1" applyFill="1" applyBorder="1" applyAlignment="1">
      <alignment horizontal="center" vertical="center"/>
    </xf>
    <xf numFmtId="0" fontId="2" fillId="0" borderId="0" xfId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49" fontId="1" fillId="4" borderId="5" xfId="0" applyNumberFormat="1" applyFont="1" applyFill="1" applyBorder="1" applyAlignment="1">
      <alignment horizontal="center" vertical="center"/>
    </xf>
    <xf numFmtId="49" fontId="2" fillId="0" borderId="0" xfId="1" applyNumberFormat="1" applyAlignment="1">
      <alignment horizontal="center" vertical="center"/>
    </xf>
    <xf numFmtId="1" fontId="2" fillId="7" borderId="0" xfId="1" applyNumberFormat="1" applyFill="1" applyAlignment="1">
      <alignment horizontal="center" vertical="center"/>
    </xf>
    <xf numFmtId="1" fontId="1" fillId="7" borderId="5" xfId="0" applyNumberFormat="1" applyFont="1" applyFill="1" applyBorder="1" applyAlignment="1">
      <alignment horizontal="center" vertical="center"/>
    </xf>
    <xf numFmtId="0" fontId="2" fillId="0" borderId="0" xfId="1" applyAlignment="1">
      <alignment horizontal="left"/>
    </xf>
    <xf numFmtId="0" fontId="7" fillId="4" borderId="5" xfId="1" applyFont="1" applyFill="1" applyBorder="1" applyAlignment="1">
      <alignment horizontal="left" vertical="center"/>
    </xf>
    <xf numFmtId="0" fontId="12" fillId="0" borderId="5" xfId="1" applyFont="1" applyFill="1" applyBorder="1" applyAlignment="1">
      <alignment horizontal="left" vertical="center" wrapText="1"/>
    </xf>
    <xf numFmtId="0" fontId="13" fillId="0" borderId="6" xfId="1" applyFont="1" applyFill="1" applyBorder="1" applyAlignment="1">
      <alignment horizontal="left" vertical="center" wrapText="1"/>
    </xf>
    <xf numFmtId="4" fontId="1" fillId="0" borderId="27" xfId="0" applyNumberFormat="1" applyFont="1" applyFill="1" applyBorder="1" applyAlignment="1">
      <alignment horizontal="left" vertical="center" wrapText="1"/>
    </xf>
    <xf numFmtId="4" fontId="18" fillId="0" borderId="5" xfId="0" applyNumberFormat="1" applyFont="1" applyFill="1" applyBorder="1" applyAlignment="1">
      <alignment horizontal="left" vertical="center" wrapText="1"/>
    </xf>
    <xf numFmtId="3" fontId="18" fillId="0" borderId="5" xfId="0" applyNumberFormat="1" applyFont="1" applyFill="1" applyBorder="1" applyAlignment="1">
      <alignment horizontal="left" vertical="center" wrapText="1"/>
    </xf>
    <xf numFmtId="0" fontId="2" fillId="0" borderId="0" xfId="1" applyAlignment="1">
      <alignment horizontal="left" vertical="top"/>
    </xf>
    <xf numFmtId="4" fontId="1" fillId="0" borderId="5" xfId="0" applyNumberFormat="1" applyFont="1" applyFill="1" applyBorder="1" applyAlignment="1">
      <alignment horizontal="left" vertical="top"/>
    </xf>
    <xf numFmtId="0" fontId="1" fillId="0" borderId="5" xfId="1" applyFont="1" applyBorder="1" applyAlignment="1">
      <alignment horizontal="left" vertical="top"/>
    </xf>
    <xf numFmtId="0" fontId="11" fillId="0" borderId="5" xfId="1" applyFont="1" applyBorder="1" applyAlignment="1">
      <alignment horizontal="left" vertical="top"/>
    </xf>
    <xf numFmtId="165" fontId="1" fillId="0" borderId="5" xfId="0" applyNumberFormat="1" applyFont="1" applyFill="1" applyBorder="1" applyAlignment="1">
      <alignment horizontal="left" vertical="top" wrapText="1"/>
    </xf>
    <xf numFmtId="4" fontId="1" fillId="0" borderId="27" xfId="0" applyNumberFormat="1" applyFont="1" applyFill="1" applyBorder="1" applyAlignment="1">
      <alignment horizontal="left" vertical="top" wrapText="1"/>
    </xf>
    <xf numFmtId="4" fontId="18" fillId="0" borderId="5" xfId="0" applyNumberFormat="1" applyFont="1" applyFill="1" applyBorder="1" applyAlignment="1">
      <alignment horizontal="left" vertical="top" wrapText="1"/>
    </xf>
    <xf numFmtId="165" fontId="18" fillId="0" borderId="5" xfId="0" applyNumberFormat="1" applyFont="1" applyFill="1" applyBorder="1" applyAlignment="1">
      <alignment horizontal="left" vertical="top" wrapText="1"/>
    </xf>
    <xf numFmtId="3" fontId="1" fillId="0" borderId="5" xfId="1" applyNumberFormat="1" applyFont="1" applyBorder="1" applyAlignment="1">
      <alignment horizontal="left" vertical="top"/>
    </xf>
    <xf numFmtId="0" fontId="2" fillId="0" borderId="5" xfId="1" applyBorder="1" applyAlignment="1">
      <alignment horizontal="left" vertical="top"/>
    </xf>
    <xf numFmtId="1" fontId="1" fillId="0" borderId="5" xfId="0" applyNumberFormat="1" applyFont="1" applyFill="1" applyBorder="1" applyAlignment="1">
      <alignment horizontal="left" vertical="top"/>
    </xf>
    <xf numFmtId="4" fontId="1" fillId="0" borderId="30" xfId="0" applyNumberFormat="1" applyFont="1" applyFill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3" fontId="18" fillId="0" borderId="5" xfId="0" applyNumberFormat="1" applyFont="1" applyFill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20" fillId="0" borderId="0" xfId="1" applyFont="1" applyAlignment="1">
      <alignment horizontal="center" vertical="center"/>
    </xf>
    <xf numFmtId="49" fontId="20" fillId="0" borderId="0" xfId="1" applyNumberFormat="1" applyFont="1" applyAlignment="1">
      <alignment horizontal="center" vertical="center"/>
    </xf>
    <xf numFmtId="0" fontId="20" fillId="0" borderId="0" xfId="1" applyFont="1"/>
    <xf numFmtId="0" fontId="20" fillId="0" borderId="0" xfId="1" applyFont="1" applyAlignment="1">
      <alignment horizontal="left" vertical="top"/>
    </xf>
    <xf numFmtId="0" fontId="20" fillId="0" borderId="0" xfId="1" applyFont="1" applyAlignment="1"/>
    <xf numFmtId="0" fontId="20" fillId="0" borderId="0" xfId="1" applyFont="1" applyAlignment="1">
      <alignment horizontal="left"/>
    </xf>
    <xf numFmtId="0" fontId="21" fillId="0" borderId="11" xfId="1" applyFont="1" applyBorder="1" applyAlignment="1">
      <alignment horizontal="center" vertical="center" wrapText="1"/>
    </xf>
    <xf numFmtId="0" fontId="21" fillId="0" borderId="18" xfId="1" applyFont="1" applyBorder="1" applyAlignment="1">
      <alignment horizontal="center" vertical="center" wrapText="1"/>
    </xf>
    <xf numFmtId="4" fontId="20" fillId="0" borderId="0" xfId="1" applyNumberFormat="1" applyFont="1" applyAlignment="1"/>
    <xf numFmtId="0" fontId="16" fillId="4" borderId="16" xfId="1" applyFont="1" applyFill="1" applyBorder="1" applyAlignment="1">
      <alignment horizontal="center" vertical="center"/>
    </xf>
    <xf numFmtId="49" fontId="16" fillId="4" borderId="1" xfId="1" applyNumberFormat="1" applyFont="1" applyFill="1" applyBorder="1" applyAlignment="1">
      <alignment horizontal="center" vertical="center"/>
    </xf>
    <xf numFmtId="0" fontId="16" fillId="4" borderId="2" xfId="1" applyFont="1" applyFill="1" applyBorder="1" applyAlignment="1">
      <alignment horizontal="center" vertical="center"/>
    </xf>
    <xf numFmtId="0" fontId="16" fillId="4" borderId="9" xfId="1" applyFont="1" applyFill="1" applyBorder="1" applyAlignment="1">
      <alignment horizontal="center" vertical="center" wrapText="1"/>
    </xf>
    <xf numFmtId="0" fontId="16" fillId="4" borderId="5" xfId="1" applyFont="1" applyFill="1" applyBorder="1" applyAlignment="1">
      <alignment horizontal="center" vertical="center"/>
    </xf>
    <xf numFmtId="165" fontId="17" fillId="0" borderId="5" xfId="0" applyNumberFormat="1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left" vertical="top" wrapText="1"/>
    </xf>
    <xf numFmtId="3" fontId="17" fillId="0" borderId="5" xfId="0" applyNumberFormat="1" applyFont="1" applyFill="1" applyBorder="1" applyAlignment="1">
      <alignment horizontal="left" vertical="top" wrapText="1"/>
    </xf>
    <xf numFmtId="4" fontId="17" fillId="0" borderId="5" xfId="0" applyNumberFormat="1" applyFont="1" applyFill="1" applyBorder="1" applyAlignment="1">
      <alignment horizontal="left" vertical="top"/>
    </xf>
    <xf numFmtId="4" fontId="17" fillId="0" borderId="5" xfId="0" applyNumberFormat="1" applyFont="1" applyFill="1" applyBorder="1" applyAlignment="1">
      <alignment vertical="center"/>
    </xf>
    <xf numFmtId="3" fontId="17" fillId="0" borderId="5" xfId="0" applyNumberFormat="1" applyFont="1" applyFill="1" applyBorder="1" applyAlignment="1">
      <alignment horizontal="left" vertical="top"/>
    </xf>
    <xf numFmtId="14" fontId="17" fillId="0" borderId="5" xfId="0" applyNumberFormat="1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 wrapText="1"/>
    </xf>
    <xf numFmtId="43" fontId="17" fillId="0" borderId="5" xfId="0" applyNumberFormat="1" applyFont="1" applyFill="1" applyBorder="1" applyAlignment="1">
      <alignment horizontal="left" vertical="top" wrapText="1"/>
    </xf>
    <xf numFmtId="165" fontId="17" fillId="0" borderId="5" xfId="0" applyNumberFormat="1" applyFont="1" applyFill="1" applyBorder="1" applyAlignment="1">
      <alignment horizontal="left" vertical="top" wrapText="1"/>
    </xf>
    <xf numFmtId="4" fontId="17" fillId="0" borderId="5" xfId="0" applyNumberFormat="1" applyFont="1" applyFill="1" applyBorder="1" applyAlignment="1">
      <alignment vertical="center" wrapText="1"/>
    </xf>
    <xf numFmtId="166" fontId="17" fillId="0" borderId="5" xfId="0" applyNumberFormat="1" applyFont="1" applyFill="1" applyBorder="1" applyAlignment="1">
      <alignment horizontal="center" vertical="center" wrapText="1"/>
    </xf>
    <xf numFmtId="4" fontId="17" fillId="0" borderId="6" xfId="0" applyNumberFormat="1" applyFont="1" applyFill="1" applyBorder="1" applyAlignment="1">
      <alignment horizontal="left" vertical="center" wrapText="1"/>
    </xf>
    <xf numFmtId="3" fontId="17" fillId="0" borderId="6" xfId="0" applyNumberFormat="1" applyFont="1" applyFill="1" applyBorder="1" applyAlignment="1">
      <alignment horizontal="left" vertical="center" wrapText="1"/>
    </xf>
    <xf numFmtId="165" fontId="17" fillId="0" borderId="5" xfId="0" applyNumberFormat="1" applyFont="1" applyFill="1" applyBorder="1" applyAlignment="1">
      <alignment horizontal="center" vertical="center" wrapText="1"/>
    </xf>
    <xf numFmtId="14" fontId="17" fillId="0" borderId="5" xfId="0" applyNumberFormat="1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/>
    <xf numFmtId="0" fontId="17" fillId="0" borderId="5" xfId="1" applyFont="1" applyFill="1" applyBorder="1" applyAlignment="1">
      <alignment horizontal="left" vertical="center" wrapText="1"/>
    </xf>
    <xf numFmtId="3" fontId="17" fillId="0" borderId="5" xfId="1" applyNumberFormat="1" applyFont="1" applyBorder="1" applyAlignment="1">
      <alignment horizontal="left" vertical="top"/>
    </xf>
    <xf numFmtId="0" fontId="17" fillId="0" borderId="5" xfId="1" applyFont="1" applyBorder="1" applyAlignment="1">
      <alignment horizontal="left" vertical="top"/>
    </xf>
    <xf numFmtId="0" fontId="22" fillId="0" borderId="5" xfId="1" applyFont="1" applyFill="1" applyBorder="1" applyAlignment="1">
      <alignment horizontal="left" vertical="center" wrapText="1"/>
    </xf>
    <xf numFmtId="165" fontId="17" fillId="0" borderId="4" xfId="0" applyNumberFormat="1" applyFont="1" applyFill="1" applyBorder="1" applyAlignment="1">
      <alignment horizontal="center" vertical="center" wrapText="1"/>
    </xf>
    <xf numFmtId="165" fontId="17" fillId="0" borderId="4" xfId="0" applyNumberFormat="1" applyFont="1" applyFill="1" applyBorder="1" applyAlignment="1">
      <alignment horizontal="center" vertical="center"/>
    </xf>
    <xf numFmtId="14" fontId="17" fillId="0" borderId="4" xfId="0" applyNumberFormat="1" applyFont="1" applyFill="1" applyBorder="1" applyAlignment="1">
      <alignment horizontal="center" vertical="center" wrapText="1"/>
    </xf>
    <xf numFmtId="165" fontId="17" fillId="0" borderId="30" xfId="0" applyNumberFormat="1" applyFont="1" applyFill="1" applyBorder="1" applyAlignment="1">
      <alignment horizontal="left" vertical="top" wrapText="1"/>
    </xf>
    <xf numFmtId="166" fontId="17" fillId="0" borderId="4" xfId="0" applyNumberFormat="1" applyFont="1" applyFill="1" applyBorder="1" applyAlignment="1">
      <alignment horizontal="center" vertical="center" wrapText="1"/>
    </xf>
    <xf numFmtId="4" fontId="17" fillId="0" borderId="6" xfId="0" applyNumberFormat="1" applyFont="1" applyFill="1" applyBorder="1" applyAlignment="1">
      <alignment vertical="center" wrapText="1"/>
    </xf>
    <xf numFmtId="165" fontId="15" fillId="0" borderId="4" xfId="0" applyNumberFormat="1" applyFont="1" applyFill="1" applyBorder="1" applyAlignment="1">
      <alignment horizontal="center" vertical="center"/>
    </xf>
    <xf numFmtId="4" fontId="15" fillId="0" borderId="5" xfId="0" applyNumberFormat="1" applyFont="1" applyFill="1" applyBorder="1" applyAlignment="1">
      <alignment horizontal="left" vertical="top"/>
    </xf>
    <xf numFmtId="4" fontId="15" fillId="0" borderId="5" xfId="0" applyNumberFormat="1" applyFont="1" applyFill="1" applyBorder="1" applyAlignment="1"/>
    <xf numFmtId="3" fontId="17" fillId="0" borderId="27" xfId="0" applyNumberFormat="1" applyFont="1" applyFill="1" applyBorder="1" applyAlignment="1">
      <alignment horizontal="left" vertical="top" wrapText="1"/>
    </xf>
    <xf numFmtId="0" fontId="22" fillId="0" borderId="0" xfId="1" applyFont="1" applyAlignment="1">
      <alignment horizontal="center" vertical="center"/>
    </xf>
    <xf numFmtId="49" fontId="22" fillId="0" borderId="0" xfId="1" applyNumberFormat="1" applyFont="1" applyAlignment="1">
      <alignment horizontal="center" vertical="center"/>
    </xf>
    <xf numFmtId="0" fontId="22" fillId="0" borderId="0" xfId="1" applyFont="1"/>
    <xf numFmtId="0" fontId="22" fillId="0" borderId="0" xfId="1" applyFont="1" applyAlignment="1">
      <alignment horizontal="left" vertical="top"/>
    </xf>
    <xf numFmtId="4" fontId="22" fillId="0" borderId="0" xfId="1" applyNumberFormat="1" applyFont="1" applyAlignment="1"/>
    <xf numFmtId="0" fontId="22" fillId="0" borderId="0" xfId="1" applyFont="1" applyAlignment="1">
      <alignment horizontal="left"/>
    </xf>
    <xf numFmtId="3" fontId="17" fillId="0" borderId="0" xfId="0" applyNumberFormat="1" applyFont="1" applyFill="1" applyBorder="1" applyAlignment="1">
      <alignment horizontal="left" vertical="top" wrapText="1"/>
    </xf>
    <xf numFmtId="4" fontId="17" fillId="0" borderId="27" xfId="0" applyNumberFormat="1" applyFont="1" applyFill="1" applyBorder="1" applyAlignment="1">
      <alignment vertical="center" wrapText="1"/>
    </xf>
    <xf numFmtId="14" fontId="1" fillId="4" borderId="4" xfId="0" applyNumberFormat="1" applyFont="1" applyFill="1" applyBorder="1" applyAlignment="1">
      <alignment horizontal="left" vertical="top"/>
    </xf>
    <xf numFmtId="43" fontId="1" fillId="4" borderId="5" xfId="0" applyNumberFormat="1" applyFont="1" applyFill="1" applyBorder="1" applyAlignment="1">
      <alignment vertical="top"/>
    </xf>
    <xf numFmtId="3" fontId="1" fillId="4" borderId="5" xfId="0" applyNumberFormat="1" applyFont="1" applyFill="1" applyBorder="1" applyAlignment="1">
      <alignment horizontal="right"/>
    </xf>
    <xf numFmtId="4" fontId="1" fillId="4" borderId="5" xfId="0" applyNumberFormat="1" applyFont="1" applyFill="1" applyBorder="1" applyAlignment="1">
      <alignment horizontal="right"/>
    </xf>
    <xf numFmtId="3" fontId="5" fillId="4" borderId="5" xfId="0" applyNumberFormat="1" applyFont="1" applyFill="1" applyBorder="1" applyAlignment="1">
      <alignment horizontal="left" vertical="top"/>
    </xf>
    <xf numFmtId="3" fontId="1" fillId="4" borderId="5" xfId="0" applyNumberFormat="1" applyFont="1" applyFill="1" applyBorder="1" applyAlignment="1">
      <alignment horizontal="left" vertical="top"/>
    </xf>
    <xf numFmtId="1" fontId="5" fillId="4" borderId="5" xfId="0" applyNumberFormat="1" applyFont="1" applyFill="1" applyBorder="1" applyAlignment="1">
      <alignment horizontal="right"/>
    </xf>
    <xf numFmtId="1" fontId="1" fillId="4" borderId="5" xfId="0" applyNumberFormat="1" applyFont="1" applyFill="1" applyBorder="1" applyAlignment="1">
      <alignment horizontal="right"/>
    </xf>
    <xf numFmtId="3" fontId="1" fillId="4" borderId="5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right" vertical="center"/>
    </xf>
    <xf numFmtId="3" fontId="5" fillId="4" borderId="5" xfId="0" applyNumberFormat="1" applyFont="1" applyFill="1" applyBorder="1" applyAlignment="1">
      <alignment horizontal="center" vertical="top"/>
    </xf>
    <xf numFmtId="4" fontId="1" fillId="4" borderId="5" xfId="0" applyNumberFormat="1" applyFont="1" applyFill="1" applyBorder="1" applyAlignment="1">
      <alignment vertical="top"/>
    </xf>
    <xf numFmtId="4" fontId="5" fillId="4" borderId="5" xfId="0" applyNumberFormat="1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center" vertical="top"/>
    </xf>
    <xf numFmtId="49" fontId="18" fillId="4" borderId="5" xfId="0" applyNumberFormat="1" applyFont="1" applyFill="1" applyBorder="1" applyAlignment="1">
      <alignment horizontal="center" vertical="center"/>
    </xf>
    <xf numFmtId="43" fontId="18" fillId="4" borderId="5" xfId="0" applyNumberFormat="1" applyFont="1" applyFill="1" applyBorder="1" applyAlignment="1">
      <alignment vertical="top"/>
    </xf>
    <xf numFmtId="3" fontId="18" fillId="4" borderId="5" xfId="0" applyNumberFormat="1" applyFont="1" applyFill="1" applyBorder="1" applyAlignment="1">
      <alignment horizontal="center" vertical="center"/>
    </xf>
    <xf numFmtId="4" fontId="19" fillId="4" borderId="5" xfId="0" applyNumberFormat="1" applyFont="1" applyFill="1" applyBorder="1" applyAlignment="1">
      <alignment horizontal="right" vertical="center"/>
    </xf>
    <xf numFmtId="0" fontId="19" fillId="4" borderId="5" xfId="0" applyFont="1" applyFill="1" applyBorder="1" applyAlignment="1">
      <alignment horizontal="center" vertical="top"/>
    </xf>
    <xf numFmtId="14" fontId="5" fillId="4" borderId="4" xfId="0" applyNumberFormat="1" applyFont="1" applyFill="1" applyBorder="1" applyAlignment="1">
      <alignment horizontal="left" vertical="top"/>
    </xf>
    <xf numFmtId="0" fontId="5" fillId="4" borderId="5" xfId="0" applyFont="1" applyFill="1" applyBorder="1" applyAlignment="1">
      <alignment horizontal="left" vertical="top"/>
    </xf>
    <xf numFmtId="4" fontId="0" fillId="4" borderId="5" xfId="0" applyNumberFormat="1" applyFill="1" applyBorder="1" applyAlignment="1">
      <alignment horizontal="right"/>
    </xf>
    <xf numFmtId="4" fontId="18" fillId="0" borderId="27" xfId="0" applyNumberFormat="1" applyFont="1" applyFill="1" applyBorder="1" applyAlignment="1">
      <alignment vertical="top"/>
    </xf>
    <xf numFmtId="3" fontId="5" fillId="0" borderId="20" xfId="0" applyNumberFormat="1" applyFont="1" applyFill="1" applyBorder="1" applyAlignment="1">
      <alignment horizontal="center" vertical="center"/>
    </xf>
    <xf numFmtId="3" fontId="18" fillId="0" borderId="27" xfId="0" applyNumberFormat="1" applyFont="1" applyFill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top"/>
    </xf>
    <xf numFmtId="3" fontId="19" fillId="0" borderId="27" xfId="0" applyNumberFormat="1" applyFont="1" applyFill="1" applyBorder="1" applyAlignment="1">
      <alignment horizontal="center" vertical="top"/>
    </xf>
    <xf numFmtId="165" fontId="17" fillId="4" borderId="4" xfId="0" applyNumberFormat="1" applyFont="1" applyFill="1" applyBorder="1" applyAlignment="1">
      <alignment horizontal="center" vertical="center"/>
    </xf>
    <xf numFmtId="49" fontId="17" fillId="4" borderId="5" xfId="0" applyNumberFormat="1" applyFont="1" applyFill="1" applyBorder="1" applyAlignment="1">
      <alignment horizontal="center" vertical="center"/>
    </xf>
    <xf numFmtId="4" fontId="17" fillId="4" borderId="5" xfId="0" applyNumberFormat="1" applyFont="1" applyFill="1" applyBorder="1" applyAlignment="1">
      <alignment horizontal="left" vertical="top" wrapText="1"/>
    </xf>
    <xf numFmtId="4" fontId="17" fillId="4" borderId="5" xfId="0" applyNumberFormat="1" applyFont="1" applyFill="1" applyBorder="1" applyAlignment="1">
      <alignment horizontal="left" vertical="top"/>
    </xf>
    <xf numFmtId="0" fontId="17" fillId="4" borderId="5" xfId="1" applyFont="1" applyFill="1" applyBorder="1" applyAlignment="1">
      <alignment horizontal="left" vertical="center" wrapText="1"/>
    </xf>
    <xf numFmtId="0" fontId="20" fillId="4" borderId="0" xfId="1" applyFont="1" applyFill="1"/>
    <xf numFmtId="165" fontId="15" fillId="4" borderId="4" xfId="0" applyNumberFormat="1" applyFont="1" applyFill="1" applyBorder="1" applyAlignment="1">
      <alignment horizontal="center" vertical="center"/>
    </xf>
    <xf numFmtId="165" fontId="17" fillId="4" borderId="4" xfId="0" applyNumberFormat="1" applyFont="1" applyFill="1" applyBorder="1" applyAlignment="1">
      <alignment horizontal="center" vertical="center" wrapText="1"/>
    </xf>
    <xf numFmtId="4" fontId="15" fillId="4" borderId="5" xfId="0" applyNumberFormat="1" applyFont="1" applyFill="1" applyBorder="1" applyAlignment="1">
      <alignment horizontal="left" vertical="top"/>
    </xf>
    <xf numFmtId="49" fontId="17" fillId="4" borderId="5" xfId="0" applyNumberFormat="1" applyFont="1" applyFill="1" applyBorder="1" applyAlignment="1">
      <alignment horizontal="center" vertical="center" wrapText="1"/>
    </xf>
    <xf numFmtId="3" fontId="17" fillId="4" borderId="5" xfId="0" applyNumberFormat="1" applyFont="1" applyFill="1" applyBorder="1" applyAlignment="1">
      <alignment horizontal="left" vertical="top" wrapText="1"/>
    </xf>
    <xf numFmtId="4" fontId="17" fillId="4" borderId="5" xfId="0" applyNumberFormat="1" applyFont="1" applyFill="1" applyBorder="1" applyAlignment="1">
      <alignment horizontal="left" vertical="center" wrapText="1"/>
    </xf>
    <xf numFmtId="3" fontId="17" fillId="4" borderId="5" xfId="0" applyNumberFormat="1" applyFont="1" applyFill="1" applyBorder="1" applyAlignment="1">
      <alignment horizontal="left" vertical="top"/>
    </xf>
    <xf numFmtId="3" fontId="17" fillId="4" borderId="5" xfId="0" applyNumberFormat="1" applyFont="1" applyFill="1" applyBorder="1" applyAlignment="1">
      <alignment horizontal="left" vertical="center" wrapText="1"/>
    </xf>
    <xf numFmtId="4" fontId="17" fillId="4" borderId="6" xfId="0" applyNumberFormat="1" applyFont="1" applyFill="1" applyBorder="1" applyAlignment="1">
      <alignment vertical="center"/>
    </xf>
    <xf numFmtId="14" fontId="17" fillId="4" borderId="4" xfId="0" applyNumberFormat="1" applyFont="1" applyFill="1" applyBorder="1" applyAlignment="1">
      <alignment horizontal="center" vertical="center" wrapText="1"/>
    </xf>
    <xf numFmtId="43" fontId="17" fillId="4" borderId="5" xfId="0" applyNumberFormat="1" applyFont="1" applyFill="1" applyBorder="1" applyAlignment="1">
      <alignment horizontal="left" vertical="top" wrapText="1"/>
    </xf>
    <xf numFmtId="165" fontId="17" fillId="4" borderId="5" xfId="0" applyNumberFormat="1" applyFont="1" applyFill="1" applyBorder="1" applyAlignment="1">
      <alignment horizontal="left" vertical="top" wrapText="1"/>
    </xf>
    <xf numFmtId="4" fontId="17" fillId="4" borderId="6" xfId="0" applyNumberFormat="1" applyFont="1" applyFill="1" applyBorder="1" applyAlignment="1">
      <alignment vertical="center" wrapText="1"/>
    </xf>
    <xf numFmtId="0" fontId="15" fillId="4" borderId="5" xfId="0" applyFont="1" applyFill="1" applyBorder="1" applyAlignment="1">
      <alignment horizontal="left" vertical="top" wrapText="1"/>
    </xf>
    <xf numFmtId="43" fontId="17" fillId="4" borderId="27" xfId="0" applyNumberFormat="1" applyFont="1" applyFill="1" applyBorder="1" applyAlignment="1">
      <alignment horizontal="left" vertical="top" wrapText="1"/>
    </xf>
    <xf numFmtId="4" fontId="17" fillId="4" borderId="27" xfId="0" applyNumberFormat="1" applyFont="1" applyFill="1" applyBorder="1" applyAlignment="1">
      <alignment horizontal="left" vertical="center" wrapText="1"/>
    </xf>
    <xf numFmtId="14" fontId="17" fillId="4" borderId="4" xfId="0" applyNumberFormat="1" applyFont="1" applyFill="1" applyBorder="1" applyAlignment="1">
      <alignment horizontal="center" vertical="center"/>
    </xf>
    <xf numFmtId="4" fontId="17" fillId="4" borderId="6" xfId="0" applyNumberFormat="1" applyFont="1" applyFill="1" applyBorder="1" applyAlignment="1"/>
    <xf numFmtId="4" fontId="15" fillId="4" borderId="6" xfId="0" applyNumberFormat="1" applyFont="1" applyFill="1" applyBorder="1" applyAlignment="1"/>
    <xf numFmtId="14" fontId="17" fillId="8" borderId="4" xfId="0" applyNumberFormat="1" applyFont="1" applyFill="1" applyBorder="1" applyAlignment="1">
      <alignment horizontal="center" vertical="center"/>
    </xf>
    <xf numFmtId="49" fontId="17" fillId="8" borderId="5" xfId="0" applyNumberFormat="1" applyFont="1" applyFill="1" applyBorder="1" applyAlignment="1">
      <alignment horizontal="center" vertical="center"/>
    </xf>
    <xf numFmtId="43" fontId="17" fillId="8" borderId="5" xfId="0" applyNumberFormat="1" applyFont="1" applyFill="1" applyBorder="1" applyAlignment="1">
      <alignment horizontal="left" vertical="top" wrapText="1"/>
    </xf>
    <xf numFmtId="3" fontId="17" fillId="8" borderId="5" xfId="0" applyNumberFormat="1" applyFont="1" applyFill="1" applyBorder="1" applyAlignment="1">
      <alignment horizontal="left" vertical="top"/>
    </xf>
    <xf numFmtId="4" fontId="17" fillId="8" borderId="5" xfId="0" applyNumberFormat="1" applyFont="1" applyFill="1" applyBorder="1" applyAlignment="1">
      <alignment horizontal="left" vertical="top" wrapText="1"/>
    </xf>
    <xf numFmtId="4" fontId="17" fillId="8" borderId="6" xfId="0" applyNumberFormat="1" applyFont="1" applyFill="1" applyBorder="1" applyAlignment="1"/>
    <xf numFmtId="0" fontId="17" fillId="8" borderId="5" xfId="1" applyFont="1" applyFill="1" applyBorder="1" applyAlignment="1">
      <alignment horizontal="left" vertical="center" wrapText="1"/>
    </xf>
    <xf numFmtId="0" fontId="20" fillId="8" borderId="0" xfId="1" applyFont="1" applyFill="1"/>
    <xf numFmtId="0" fontId="22" fillId="8" borderId="5" xfId="1" applyFont="1" applyFill="1" applyBorder="1" applyAlignment="1">
      <alignment horizontal="left" vertical="top"/>
    </xf>
    <xf numFmtId="1" fontId="17" fillId="8" borderId="5" xfId="0" applyNumberFormat="1" applyFont="1" applyFill="1" applyBorder="1" applyAlignment="1">
      <alignment horizontal="left" vertical="top"/>
    </xf>
    <xf numFmtId="4" fontId="17" fillId="8" borderId="5" xfId="0" applyNumberFormat="1" applyFont="1" applyFill="1" applyBorder="1" applyAlignment="1">
      <alignment horizontal="left" vertical="top"/>
    </xf>
    <xf numFmtId="165" fontId="15" fillId="0" borderId="5" xfId="0" applyNumberFormat="1" applyFont="1" applyFill="1" applyBorder="1" applyAlignment="1">
      <alignment horizontal="center" vertical="center"/>
    </xf>
    <xf numFmtId="165" fontId="17" fillId="4" borderId="26" xfId="0" applyNumberFormat="1" applyFont="1" applyFill="1" applyBorder="1" applyAlignment="1">
      <alignment horizontal="center" vertical="center"/>
    </xf>
    <xf numFmtId="165" fontId="15" fillId="4" borderId="26" xfId="0" applyNumberFormat="1" applyFont="1" applyFill="1" applyBorder="1" applyAlignment="1">
      <alignment horizontal="center" vertical="center"/>
    </xf>
    <xf numFmtId="14" fontId="17" fillId="8" borderId="26" xfId="0" applyNumberFormat="1" applyFont="1" applyFill="1" applyBorder="1" applyAlignment="1">
      <alignment horizontal="center" vertical="center"/>
    </xf>
    <xf numFmtId="49" fontId="17" fillId="4" borderId="27" xfId="0" applyNumberFormat="1" applyFont="1" applyFill="1" applyBorder="1" applyAlignment="1">
      <alignment horizontal="center" vertical="center"/>
    </xf>
    <xf numFmtId="49" fontId="17" fillId="8" borderId="27" xfId="0" applyNumberFormat="1" applyFont="1" applyFill="1" applyBorder="1" applyAlignment="1">
      <alignment horizontal="center" vertical="center"/>
    </xf>
    <xf numFmtId="43" fontId="17" fillId="8" borderId="27" xfId="0" applyNumberFormat="1" applyFont="1" applyFill="1" applyBorder="1" applyAlignment="1">
      <alignment horizontal="left" vertical="top" wrapText="1"/>
    </xf>
    <xf numFmtId="3" fontId="17" fillId="4" borderId="27" xfId="0" applyNumberFormat="1" applyFont="1" applyFill="1" applyBorder="1" applyAlignment="1">
      <alignment horizontal="left" vertical="top"/>
    </xf>
    <xf numFmtId="3" fontId="17" fillId="4" borderId="0" xfId="0" applyNumberFormat="1" applyFont="1" applyFill="1" applyBorder="1" applyAlignment="1">
      <alignment horizontal="left" vertical="top" wrapText="1"/>
    </xf>
    <xf numFmtId="1" fontId="17" fillId="8" borderId="27" xfId="0" applyNumberFormat="1" applyFont="1" applyFill="1" applyBorder="1" applyAlignment="1">
      <alignment horizontal="left" vertical="top"/>
    </xf>
    <xf numFmtId="4" fontId="17" fillId="4" borderId="27" xfId="0" applyNumberFormat="1" applyFont="1" applyFill="1" applyBorder="1" applyAlignment="1">
      <alignment horizontal="left" vertical="top"/>
    </xf>
    <xf numFmtId="4" fontId="17" fillId="8" borderId="27" xfId="0" applyNumberFormat="1" applyFont="1" applyFill="1" applyBorder="1" applyAlignment="1">
      <alignment horizontal="left" vertical="top"/>
    </xf>
    <xf numFmtId="4" fontId="17" fillId="4" borderId="31" xfId="0" applyNumberFormat="1" applyFont="1" applyFill="1" applyBorder="1" applyAlignment="1"/>
    <xf numFmtId="4" fontId="15" fillId="8" borderId="31" xfId="0" applyNumberFormat="1" applyFont="1" applyFill="1" applyBorder="1" applyAlignment="1"/>
    <xf numFmtId="0" fontId="17" fillId="4" borderId="27" xfId="1" applyFont="1" applyFill="1" applyBorder="1" applyAlignment="1">
      <alignment horizontal="left" vertical="center" wrapText="1"/>
    </xf>
    <xf numFmtId="0" fontId="17" fillId="8" borderId="27" xfId="1" applyFont="1" applyFill="1" applyBorder="1" applyAlignment="1">
      <alignment horizontal="left" vertical="center" wrapText="1"/>
    </xf>
    <xf numFmtId="165" fontId="17" fillId="8" borderId="4" xfId="0" applyNumberFormat="1" applyFont="1" applyFill="1" applyBorder="1" applyAlignment="1">
      <alignment horizontal="center" vertical="center"/>
    </xf>
    <xf numFmtId="3" fontId="17" fillId="8" borderId="5" xfId="0" applyNumberFormat="1" applyFont="1" applyFill="1" applyBorder="1" applyAlignment="1">
      <alignment horizontal="left" vertical="top" wrapText="1"/>
    </xf>
    <xf numFmtId="4" fontId="15" fillId="8" borderId="6" xfId="0" applyNumberFormat="1" applyFont="1" applyFill="1" applyBorder="1" applyAlignment="1">
      <alignment vertical="center"/>
    </xf>
    <xf numFmtId="4" fontId="17" fillId="8" borderId="5" xfId="0" applyNumberFormat="1" applyFont="1" applyFill="1" applyBorder="1" applyAlignment="1">
      <alignment horizontal="left" vertical="center" wrapText="1"/>
    </xf>
    <xf numFmtId="14" fontId="17" fillId="8" borderId="4" xfId="0" applyNumberFormat="1" applyFont="1" applyFill="1" applyBorder="1" applyAlignment="1">
      <alignment horizontal="center" vertical="center" wrapText="1"/>
    </xf>
    <xf numFmtId="4" fontId="17" fillId="8" borderId="6" xfId="0" applyNumberFormat="1" applyFont="1" applyFill="1" applyBorder="1" applyAlignment="1">
      <alignment vertical="center"/>
    </xf>
    <xf numFmtId="165" fontId="17" fillId="8" borderId="4" xfId="0" applyNumberFormat="1" applyFont="1" applyFill="1" applyBorder="1" applyAlignment="1">
      <alignment horizontal="center" vertical="center" wrapText="1"/>
    </xf>
    <xf numFmtId="49" fontId="17" fillId="8" borderId="5" xfId="0" applyNumberFormat="1" applyFont="1" applyFill="1" applyBorder="1" applyAlignment="1">
      <alignment horizontal="center" vertical="center" wrapText="1"/>
    </xf>
    <xf numFmtId="165" fontId="17" fillId="8" borderId="5" xfId="0" applyNumberFormat="1" applyFont="1" applyFill="1" applyBorder="1" applyAlignment="1">
      <alignment horizontal="left" vertical="top" wrapText="1"/>
    </xf>
    <xf numFmtId="4" fontId="17" fillId="8" borderId="6" xfId="0" applyNumberFormat="1" applyFont="1" applyFill="1" applyBorder="1" applyAlignment="1">
      <alignment vertical="center" wrapText="1"/>
    </xf>
    <xf numFmtId="4" fontId="17" fillId="8" borderId="27" xfId="0" applyNumberFormat="1" applyFont="1" applyFill="1" applyBorder="1" applyAlignment="1">
      <alignment horizontal="left" vertical="center" wrapText="1"/>
    </xf>
    <xf numFmtId="166" fontId="17" fillId="8" borderId="4" xfId="0" applyNumberFormat="1" applyFont="1" applyFill="1" applyBorder="1" applyAlignment="1">
      <alignment horizontal="center" vertical="center" wrapText="1"/>
    </xf>
    <xf numFmtId="4" fontId="1" fillId="9" borderId="5" xfId="0" applyNumberFormat="1" applyFont="1" applyFill="1" applyBorder="1" applyAlignment="1">
      <alignment horizontal="right"/>
    </xf>
    <xf numFmtId="4" fontId="1" fillId="9" borderId="5" xfId="0" applyNumberFormat="1" applyFont="1" applyFill="1" applyBorder="1" applyAlignment="1">
      <alignment horizontal="right" vertical="center"/>
    </xf>
    <xf numFmtId="14" fontId="17" fillId="10" borderId="4" xfId="0" applyNumberFormat="1" applyFont="1" applyFill="1" applyBorder="1" applyAlignment="1">
      <alignment horizontal="center" vertical="center" wrapText="1"/>
    </xf>
    <xf numFmtId="49" fontId="17" fillId="10" borderId="5" xfId="0" applyNumberFormat="1" applyFont="1" applyFill="1" applyBorder="1" applyAlignment="1">
      <alignment horizontal="center" vertical="center"/>
    </xf>
    <xf numFmtId="43" fontId="17" fillId="10" borderId="5" xfId="0" applyNumberFormat="1" applyFont="1" applyFill="1" applyBorder="1" applyAlignment="1">
      <alignment horizontal="left" vertical="top" wrapText="1"/>
    </xf>
    <xf numFmtId="4" fontId="17" fillId="10" borderId="5" xfId="0" applyNumberFormat="1" applyFont="1" applyFill="1" applyBorder="1" applyAlignment="1">
      <alignment horizontal="left" vertical="top"/>
    </xf>
    <xf numFmtId="4" fontId="17" fillId="10" borderId="6" xfId="0" applyNumberFormat="1" applyFont="1" applyFill="1" applyBorder="1" applyAlignment="1"/>
    <xf numFmtId="0" fontId="22" fillId="10" borderId="5" xfId="1" applyFont="1" applyFill="1" applyBorder="1" applyAlignment="1">
      <alignment horizontal="left" vertical="center" wrapText="1"/>
    </xf>
    <xf numFmtId="0" fontId="20" fillId="10" borderId="0" xfId="1" applyFont="1" applyFill="1"/>
    <xf numFmtId="165" fontId="17" fillId="10" borderId="4" xfId="0" applyNumberFormat="1" applyFont="1" applyFill="1" applyBorder="1" applyAlignment="1">
      <alignment horizontal="center" vertical="center" wrapText="1"/>
    </xf>
    <xf numFmtId="49" fontId="17" fillId="10" borderId="5" xfId="0" applyNumberFormat="1" applyFont="1" applyFill="1" applyBorder="1" applyAlignment="1">
      <alignment horizontal="center" vertical="center" wrapText="1"/>
    </xf>
    <xf numFmtId="3" fontId="17" fillId="10" borderId="5" xfId="0" applyNumberFormat="1" applyFont="1" applyFill="1" applyBorder="1" applyAlignment="1">
      <alignment horizontal="left" vertical="top" wrapText="1"/>
    </xf>
    <xf numFmtId="165" fontId="17" fillId="10" borderId="5" xfId="0" applyNumberFormat="1" applyFont="1" applyFill="1" applyBorder="1" applyAlignment="1">
      <alignment horizontal="left" vertical="top" wrapText="1"/>
    </xf>
    <xf numFmtId="4" fontId="17" fillId="10" borderId="5" xfId="0" applyNumberFormat="1" applyFont="1" applyFill="1" applyBorder="1" applyAlignment="1">
      <alignment vertical="center" wrapText="1"/>
    </xf>
    <xf numFmtId="165" fontId="17" fillId="10" borderId="4" xfId="0" applyNumberFormat="1" applyFont="1" applyFill="1" applyBorder="1" applyAlignment="1">
      <alignment horizontal="center" vertical="center"/>
    </xf>
    <xf numFmtId="4" fontId="17" fillId="10" borderId="5" xfId="0" applyNumberFormat="1" applyFont="1" applyFill="1" applyBorder="1" applyAlignment="1">
      <alignment horizontal="left" vertical="top" wrapText="1"/>
    </xf>
    <xf numFmtId="3" fontId="17" fillId="10" borderId="5" xfId="0" applyNumberFormat="1" applyFont="1" applyFill="1" applyBorder="1" applyAlignment="1">
      <alignment horizontal="left" vertical="top"/>
    </xf>
    <xf numFmtId="4" fontId="17" fillId="10" borderId="27" xfId="0" applyNumberFormat="1" applyFont="1" applyFill="1" applyBorder="1" applyAlignment="1">
      <alignment vertical="center"/>
    </xf>
    <xf numFmtId="4" fontId="17" fillId="10" borderId="27" xfId="0" applyNumberFormat="1" applyFont="1" applyFill="1" applyBorder="1" applyAlignment="1">
      <alignment horizontal="left" vertic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6" fontId="18" fillId="5" borderId="4" xfId="0" applyNumberFormat="1" applyFont="1" applyFill="1" applyBorder="1" applyAlignment="1">
      <alignment horizontal="left" vertical="center"/>
    </xf>
    <xf numFmtId="164" fontId="5" fillId="0" borderId="4" xfId="0" applyNumberFormat="1" applyFont="1" applyFill="1" applyBorder="1" applyAlignment="1">
      <alignment horizontal="left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center" vertical="center"/>
    </xf>
    <xf numFmtId="43" fontId="1" fillId="0" borderId="5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right" vertical="center" wrapText="1"/>
    </xf>
    <xf numFmtId="14" fontId="1" fillId="0" borderId="26" xfId="0" applyNumberFormat="1" applyFont="1" applyFill="1" applyBorder="1" applyAlignment="1">
      <alignment horizontal="center" vertical="center"/>
    </xf>
    <xf numFmtId="14" fontId="1" fillId="0" borderId="29" xfId="0" applyNumberFormat="1" applyFont="1" applyFill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3" fontId="5" fillId="0" borderId="27" xfId="0" applyNumberFormat="1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center" vertical="center"/>
    </xf>
    <xf numFmtId="14" fontId="1" fillId="0" borderId="28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1" fontId="7" fillId="7" borderId="34" xfId="1" applyNumberFormat="1" applyFont="1" applyFill="1" applyBorder="1" applyAlignment="1">
      <alignment horizontal="center" vertical="center" wrapText="1"/>
    </xf>
    <xf numFmtId="1" fontId="7" fillId="7" borderId="33" xfId="1" applyNumberFormat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1" fontId="7" fillId="6" borderId="23" xfId="0" applyNumberFormat="1" applyFont="1" applyFill="1" applyBorder="1" applyAlignment="1">
      <alignment horizontal="center" vertical="center" wrapText="1"/>
    </xf>
    <xf numFmtId="1" fontId="7" fillId="6" borderId="32" xfId="0" applyNumberFormat="1" applyFont="1" applyFill="1" applyBorder="1" applyAlignment="1">
      <alignment horizontal="center" vertical="center" wrapText="1"/>
    </xf>
    <xf numFmtId="0" fontId="7" fillId="4" borderId="16" xfId="1" applyFont="1" applyFill="1" applyBorder="1" applyAlignment="1">
      <alignment horizontal="center" vertical="center"/>
    </xf>
    <xf numFmtId="0" fontId="7" fillId="4" borderId="17" xfId="1" applyFont="1" applyFill="1" applyBorder="1" applyAlignment="1">
      <alignment horizontal="center" vertical="center"/>
    </xf>
    <xf numFmtId="49" fontId="7" fillId="4" borderId="1" xfId="1" applyNumberFormat="1" applyFont="1" applyFill="1" applyBorder="1" applyAlignment="1">
      <alignment horizontal="center" vertical="center"/>
    </xf>
    <xf numFmtId="49" fontId="7" fillId="4" borderId="4" xfId="1" applyNumberFormat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0" fontId="14" fillId="4" borderId="9" xfId="1" applyFont="1" applyFill="1" applyBorder="1" applyAlignment="1">
      <alignment horizontal="center" vertical="center" wrapText="1"/>
    </xf>
    <xf numFmtId="0" fontId="14" fillId="4" borderId="20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vertical="center"/>
    </xf>
    <xf numFmtId="0" fontId="7" fillId="4" borderId="5" xfId="1" applyFont="1" applyFill="1" applyBorder="1" applyAlignment="1">
      <alignment vertical="center"/>
    </xf>
    <xf numFmtId="164" fontId="7" fillId="3" borderId="8" xfId="0" applyNumberFormat="1" applyFont="1" applyFill="1" applyBorder="1" applyAlignment="1">
      <alignment vertical="center" wrapText="1"/>
    </xf>
    <xf numFmtId="0" fontId="7" fillId="3" borderId="9" xfId="0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D085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569912</xdr:colOff>
      <xdr:row>0</xdr:row>
      <xdr:rowOff>42863</xdr:rowOff>
    </xdr:from>
    <xdr:to>
      <xdr:col>7</xdr:col>
      <xdr:colOff>0</xdr:colOff>
      <xdr:row>1</xdr:row>
      <xdr:rowOff>7937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112962" y="42863"/>
          <a:ext cx="4535488" cy="708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 b="1">
              <a:solidFill>
                <a:srgbClr val="7030A0"/>
              </a:solidFill>
              <a:latin typeface="Arial Black" panose="020B0A04020102020204" pitchFamily="34" charset="0"/>
            </a:rPr>
            <a:t>INSTITUTO DE LA  CARIDAD UNIVERSAL                                                                                   INFORME DE TESORERIA -</a:t>
          </a:r>
          <a:r>
            <a:rPr lang="es-CO" sz="1100" b="1" baseline="0">
              <a:solidFill>
                <a:srgbClr val="7030A0"/>
              </a:solidFill>
              <a:latin typeface="Arial Black" panose="020B0A04020102020204" pitchFamily="34" charset="0"/>
            </a:rPr>
            <a:t> INGRESOS</a:t>
          </a:r>
          <a:r>
            <a:rPr lang="es-CO" sz="1100" b="1">
              <a:solidFill>
                <a:srgbClr val="7030A0"/>
              </a:solidFill>
              <a:latin typeface="Arial Black" panose="020B0A04020102020204" pitchFamily="34" charset="0"/>
            </a:rPr>
            <a:t>                                                                                                      ENERO</a:t>
          </a:r>
          <a:r>
            <a:rPr lang="es-CO" sz="1100" b="1" baseline="0">
              <a:solidFill>
                <a:srgbClr val="7030A0"/>
              </a:solidFill>
              <a:latin typeface="Arial Black" panose="020B0A04020102020204" pitchFamily="34" charset="0"/>
            </a:rPr>
            <a:t> </a:t>
          </a:r>
          <a:r>
            <a:rPr lang="es-CO" sz="1100" b="1">
              <a:solidFill>
                <a:srgbClr val="7030A0"/>
              </a:solidFill>
              <a:latin typeface="Arial Black" panose="020B0A04020102020204" pitchFamily="34" charset="0"/>
            </a:rPr>
            <a:t>2021</a:t>
          </a:r>
        </a:p>
      </xdr:txBody>
    </xdr:sp>
    <xdr:clientData/>
  </xdr:twoCellAnchor>
  <xdr:twoCellAnchor editAs="oneCell">
    <xdr:from>
      <xdr:col>0</xdr:col>
      <xdr:colOff>790575</xdr:colOff>
      <xdr:row>0</xdr:row>
      <xdr:rowOff>0</xdr:rowOff>
    </xdr:from>
    <xdr:to>
      <xdr:col>2</xdr:col>
      <xdr:colOff>903287</xdr:colOff>
      <xdr:row>0</xdr:row>
      <xdr:rowOff>819150</xdr:rowOff>
    </xdr:to>
    <xdr:pic>
      <xdr:nvPicPr>
        <xdr:cNvPr id="7" name="Imagen 6" descr="D:\LOGO ICU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0"/>
          <a:ext cx="1427162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371475</xdr:colOff>
      <xdr:row>13</xdr:row>
      <xdr:rowOff>0</xdr:rowOff>
    </xdr:from>
    <xdr:to>
      <xdr:col>2</xdr:col>
      <xdr:colOff>1417637</xdr:colOff>
      <xdr:row>19</xdr:row>
      <xdr:rowOff>161925</xdr:rowOff>
    </xdr:to>
    <xdr:pic>
      <xdr:nvPicPr>
        <xdr:cNvPr id="11" name="Imagen 10" descr="D:\LOGO ICU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66675"/>
          <a:ext cx="1427162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569912</xdr:colOff>
      <xdr:row>0</xdr:row>
      <xdr:rowOff>42863</xdr:rowOff>
    </xdr:from>
    <xdr:to>
      <xdr:col>7</xdr:col>
      <xdr:colOff>0</xdr:colOff>
      <xdr:row>1</xdr:row>
      <xdr:rowOff>7937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C3010954-B999-4432-A699-2474EF57A9C5}"/>
            </a:ext>
          </a:extLst>
        </xdr:cNvPr>
        <xdr:cNvSpPr txBox="1"/>
      </xdr:nvSpPr>
      <xdr:spPr>
        <a:xfrm>
          <a:off x="1884362" y="42863"/>
          <a:ext cx="6335713" cy="898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 b="1">
              <a:solidFill>
                <a:srgbClr val="7030A0"/>
              </a:solidFill>
              <a:latin typeface="Arial Black" panose="020B0A04020102020204" pitchFamily="34" charset="0"/>
            </a:rPr>
            <a:t>INSTITUTO DE LA  CARIDAD UNIVERSAL                                                                                   INFORME DE TESORERIA -</a:t>
          </a:r>
          <a:r>
            <a:rPr lang="es-CO" sz="1100" b="1" baseline="0">
              <a:solidFill>
                <a:srgbClr val="7030A0"/>
              </a:solidFill>
              <a:latin typeface="Arial Black" panose="020B0A04020102020204" pitchFamily="34" charset="0"/>
            </a:rPr>
            <a:t> INGRESOS</a:t>
          </a:r>
          <a:r>
            <a:rPr lang="es-CO" sz="1100" b="1">
              <a:solidFill>
                <a:srgbClr val="7030A0"/>
              </a:solidFill>
              <a:latin typeface="Arial Black" panose="020B0A04020102020204" pitchFamily="34" charset="0"/>
            </a:rPr>
            <a:t>                                                                                                      ENERO</a:t>
          </a:r>
          <a:r>
            <a:rPr lang="es-CO" sz="1100" b="1" baseline="0">
              <a:solidFill>
                <a:srgbClr val="7030A0"/>
              </a:solidFill>
              <a:latin typeface="Arial Black" panose="020B0A04020102020204" pitchFamily="34" charset="0"/>
            </a:rPr>
            <a:t> </a:t>
          </a:r>
          <a:r>
            <a:rPr lang="es-CO" sz="1100" b="1">
              <a:solidFill>
                <a:srgbClr val="7030A0"/>
              </a:solidFill>
              <a:latin typeface="Arial Black" panose="020B0A04020102020204" pitchFamily="34" charset="0"/>
            </a:rPr>
            <a:t>2021</a:t>
          </a:r>
        </a:p>
      </xdr:txBody>
    </xdr:sp>
    <xdr:clientData/>
  </xdr:twoCellAnchor>
  <xdr:twoCellAnchor>
    <xdr:from>
      <xdr:col>2</xdr:col>
      <xdr:colOff>569912</xdr:colOff>
      <xdr:row>1</xdr:row>
      <xdr:rowOff>42863</xdr:rowOff>
    </xdr:from>
    <xdr:to>
      <xdr:col>7</xdr:col>
      <xdr:colOff>0</xdr:colOff>
      <xdr:row>2</xdr:row>
      <xdr:rowOff>7937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8F104FD-D819-4DA5-AB21-2CCCF1A45073}"/>
            </a:ext>
          </a:extLst>
        </xdr:cNvPr>
        <xdr:cNvSpPr txBox="1"/>
      </xdr:nvSpPr>
      <xdr:spPr>
        <a:xfrm>
          <a:off x="1884362" y="42863"/>
          <a:ext cx="6335713" cy="898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 b="1">
              <a:solidFill>
                <a:srgbClr val="7030A0"/>
              </a:solidFill>
              <a:latin typeface="Arial Black" panose="020B0A04020102020204" pitchFamily="34" charset="0"/>
            </a:rPr>
            <a:t>INSTITUTO DE LA  CARIDAD UNIVERSAL                                                                                   INFORME DE TESORERIA -</a:t>
          </a:r>
          <a:r>
            <a:rPr lang="es-CO" sz="1100" b="1" baseline="0">
              <a:solidFill>
                <a:srgbClr val="7030A0"/>
              </a:solidFill>
              <a:latin typeface="Arial Black" panose="020B0A04020102020204" pitchFamily="34" charset="0"/>
            </a:rPr>
            <a:t> INGRESOS</a:t>
          </a:r>
          <a:r>
            <a:rPr lang="es-CO" sz="1100" b="1">
              <a:solidFill>
                <a:srgbClr val="7030A0"/>
              </a:solidFill>
              <a:latin typeface="Arial Black" panose="020B0A04020102020204" pitchFamily="34" charset="0"/>
            </a:rPr>
            <a:t>                                                                                                      ENERO</a:t>
          </a:r>
          <a:r>
            <a:rPr lang="es-CO" sz="1100" b="1" baseline="0">
              <a:solidFill>
                <a:srgbClr val="7030A0"/>
              </a:solidFill>
              <a:latin typeface="Arial Black" panose="020B0A04020102020204" pitchFamily="34" charset="0"/>
            </a:rPr>
            <a:t> </a:t>
          </a:r>
          <a:r>
            <a:rPr lang="es-CO" sz="1100" b="1">
              <a:solidFill>
                <a:srgbClr val="7030A0"/>
              </a:solidFill>
              <a:latin typeface="Arial Black" panose="020B0A04020102020204" pitchFamily="34" charset="0"/>
            </a:rPr>
            <a:t>2021</a:t>
          </a:r>
        </a:p>
      </xdr:txBody>
    </xdr:sp>
    <xdr:clientData/>
  </xdr:twoCellAnchor>
  <xdr:twoCellAnchor>
    <xdr:from>
      <xdr:col>2</xdr:col>
      <xdr:colOff>569912</xdr:colOff>
      <xdr:row>1</xdr:row>
      <xdr:rowOff>42863</xdr:rowOff>
    </xdr:from>
    <xdr:to>
      <xdr:col>7</xdr:col>
      <xdr:colOff>0</xdr:colOff>
      <xdr:row>2</xdr:row>
      <xdr:rowOff>7937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886F361B-60EC-4506-9370-F1399A8A5D93}"/>
            </a:ext>
          </a:extLst>
        </xdr:cNvPr>
        <xdr:cNvSpPr txBox="1"/>
      </xdr:nvSpPr>
      <xdr:spPr>
        <a:xfrm>
          <a:off x="1884362" y="42863"/>
          <a:ext cx="6335713" cy="898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 b="1">
              <a:solidFill>
                <a:srgbClr val="7030A0"/>
              </a:solidFill>
              <a:latin typeface="Arial Black" panose="020B0A04020102020204" pitchFamily="34" charset="0"/>
            </a:rPr>
            <a:t>INSTITUTO DE LA  CARIDAD UNIVERSAL                                                                                   INFORME DE TESORERIA -</a:t>
          </a:r>
          <a:r>
            <a:rPr lang="es-CO" sz="1100" b="1" baseline="0">
              <a:solidFill>
                <a:srgbClr val="7030A0"/>
              </a:solidFill>
              <a:latin typeface="Arial Black" panose="020B0A04020102020204" pitchFamily="34" charset="0"/>
            </a:rPr>
            <a:t> INGRESOS</a:t>
          </a:r>
          <a:r>
            <a:rPr lang="es-CO" sz="1100" b="1">
              <a:solidFill>
                <a:srgbClr val="7030A0"/>
              </a:solidFill>
              <a:latin typeface="Arial Black" panose="020B0A04020102020204" pitchFamily="34" charset="0"/>
            </a:rPr>
            <a:t>                                                                                                      ENERO</a:t>
          </a:r>
          <a:r>
            <a:rPr lang="es-CO" sz="1100" b="1" baseline="0">
              <a:solidFill>
                <a:srgbClr val="7030A0"/>
              </a:solidFill>
              <a:latin typeface="Arial Black" panose="020B0A04020102020204" pitchFamily="34" charset="0"/>
            </a:rPr>
            <a:t> </a:t>
          </a:r>
          <a:r>
            <a:rPr lang="es-CO" sz="1100" b="1">
              <a:solidFill>
                <a:srgbClr val="7030A0"/>
              </a:solidFill>
              <a:latin typeface="Arial Black" panose="020B0A04020102020204" pitchFamily="34" charset="0"/>
            </a:rPr>
            <a:t>2021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200025</xdr:rowOff>
    </xdr:from>
    <xdr:to>
      <xdr:col>2</xdr:col>
      <xdr:colOff>266700</xdr:colOff>
      <xdr:row>1</xdr:row>
      <xdr:rowOff>895349</xdr:rowOff>
    </xdr:to>
    <xdr:pic>
      <xdr:nvPicPr>
        <xdr:cNvPr id="2" name="Imagen 1" descr="D:\LOGO ICU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00050"/>
          <a:ext cx="1419225" cy="6953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1309321</xdr:colOff>
      <xdr:row>1</xdr:row>
      <xdr:rowOff>61545</xdr:rowOff>
    </xdr:from>
    <xdr:to>
      <xdr:col>8</xdr:col>
      <xdr:colOff>608134</xdr:colOff>
      <xdr:row>1</xdr:row>
      <xdr:rowOff>956895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444994" y="259372"/>
          <a:ext cx="3094159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 b="1">
              <a:solidFill>
                <a:srgbClr val="7030A0"/>
              </a:solidFill>
              <a:latin typeface="Arial Black" panose="020B0A04020102020204" pitchFamily="34" charset="0"/>
            </a:rPr>
            <a:t>INSTITUTO DE LA  CARIDAD UNIVERSAL                                                                                   INFORME DE TESORERIA -</a:t>
          </a:r>
          <a:r>
            <a:rPr lang="es-CO" sz="1100" b="1" baseline="0">
              <a:solidFill>
                <a:srgbClr val="7030A0"/>
              </a:solidFill>
              <a:latin typeface="Arial Black" panose="020B0A04020102020204" pitchFamily="34" charset="0"/>
            </a:rPr>
            <a:t> EGRESOS</a:t>
          </a:r>
          <a:r>
            <a:rPr lang="es-CO" sz="1100" b="1">
              <a:solidFill>
                <a:srgbClr val="7030A0"/>
              </a:solidFill>
              <a:latin typeface="Arial Black" panose="020B0A04020102020204" pitchFamily="34" charset="0"/>
            </a:rPr>
            <a:t>                                                                                                      ENERO 2021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569912</xdr:colOff>
      <xdr:row>0</xdr:row>
      <xdr:rowOff>42863</xdr:rowOff>
    </xdr:from>
    <xdr:to>
      <xdr:col>9</xdr:col>
      <xdr:colOff>0</xdr:colOff>
      <xdr:row>1</xdr:row>
      <xdr:rowOff>7937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884362" y="42863"/>
          <a:ext cx="5449888" cy="898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 b="1">
              <a:solidFill>
                <a:srgbClr val="7030A0"/>
              </a:solidFill>
              <a:latin typeface="Arial Black" panose="020B0A04020102020204" pitchFamily="34" charset="0"/>
            </a:rPr>
            <a:t>INSTITUTO DE LA  CARIDAD UNIVERSAL                                                                                   INFORME DE TESORERIA -</a:t>
          </a:r>
          <a:r>
            <a:rPr lang="es-CO" sz="1100" b="1" baseline="0">
              <a:solidFill>
                <a:srgbClr val="7030A0"/>
              </a:solidFill>
              <a:latin typeface="Arial Black" panose="020B0A04020102020204" pitchFamily="34" charset="0"/>
            </a:rPr>
            <a:t> INGRESOS</a:t>
          </a:r>
          <a:r>
            <a:rPr lang="es-CO" sz="1100" b="1">
              <a:solidFill>
                <a:srgbClr val="7030A0"/>
              </a:solidFill>
              <a:latin typeface="Arial Black" panose="020B0A04020102020204" pitchFamily="34" charset="0"/>
            </a:rPr>
            <a:t>                                                                                                      ENERO</a:t>
          </a:r>
          <a:r>
            <a:rPr lang="es-CO" sz="1100" b="1" baseline="0">
              <a:solidFill>
                <a:srgbClr val="7030A0"/>
              </a:solidFill>
              <a:latin typeface="Arial Black" panose="020B0A04020102020204" pitchFamily="34" charset="0"/>
            </a:rPr>
            <a:t> </a:t>
          </a:r>
          <a:r>
            <a:rPr lang="es-CO" sz="1100" b="1">
              <a:solidFill>
                <a:srgbClr val="7030A0"/>
              </a:solidFill>
              <a:latin typeface="Arial Black" panose="020B0A04020102020204" pitchFamily="34" charset="0"/>
            </a:rPr>
            <a:t>2021</a:t>
          </a:r>
        </a:p>
      </xdr:txBody>
    </xdr:sp>
    <xdr:clientData/>
  </xdr:twoCellAnchor>
  <xdr:twoCellAnchor editAs="oneCell">
    <xdr:from>
      <xdr:col>0</xdr:col>
      <xdr:colOff>790575</xdr:colOff>
      <xdr:row>0</xdr:row>
      <xdr:rowOff>0</xdr:rowOff>
    </xdr:from>
    <xdr:to>
      <xdr:col>4</xdr:col>
      <xdr:colOff>141287</xdr:colOff>
      <xdr:row>0</xdr:row>
      <xdr:rowOff>819150</xdr:rowOff>
    </xdr:to>
    <xdr:pic>
      <xdr:nvPicPr>
        <xdr:cNvPr id="3" name="Imagen 2" descr="D:\LOGO ICU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0"/>
          <a:ext cx="1427162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569912</xdr:colOff>
      <xdr:row>0</xdr:row>
      <xdr:rowOff>42863</xdr:rowOff>
    </xdr:from>
    <xdr:to>
      <xdr:col>7</xdr:col>
      <xdr:colOff>0</xdr:colOff>
      <xdr:row>1</xdr:row>
      <xdr:rowOff>7937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884362" y="42863"/>
          <a:ext cx="7402513" cy="1108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 b="1">
              <a:solidFill>
                <a:srgbClr val="7030A0"/>
              </a:solidFill>
              <a:latin typeface="Arial Black" panose="020B0A04020102020204" pitchFamily="34" charset="0"/>
            </a:rPr>
            <a:t>INSTITUTO DE LA  CARIDAD UNIVERSAL                                                                                   INFORME DE TESORERIA -</a:t>
          </a:r>
          <a:r>
            <a:rPr lang="es-CO" sz="1100" b="1" baseline="0">
              <a:solidFill>
                <a:srgbClr val="7030A0"/>
              </a:solidFill>
              <a:latin typeface="Arial Black" panose="020B0A04020102020204" pitchFamily="34" charset="0"/>
            </a:rPr>
            <a:t> INGRESOS</a:t>
          </a:r>
          <a:r>
            <a:rPr lang="es-CO" sz="1100" b="1">
              <a:solidFill>
                <a:srgbClr val="7030A0"/>
              </a:solidFill>
              <a:latin typeface="Arial Black" panose="020B0A04020102020204" pitchFamily="34" charset="0"/>
            </a:rPr>
            <a:t>                                                                                                      ENERO</a:t>
          </a:r>
          <a:r>
            <a:rPr lang="es-CO" sz="1100" b="1" baseline="0">
              <a:solidFill>
                <a:srgbClr val="7030A0"/>
              </a:solidFill>
              <a:latin typeface="Arial Black" panose="020B0A04020102020204" pitchFamily="34" charset="0"/>
            </a:rPr>
            <a:t> </a:t>
          </a:r>
          <a:r>
            <a:rPr lang="es-CO" sz="1100" b="1">
              <a:solidFill>
                <a:srgbClr val="7030A0"/>
              </a:solidFill>
              <a:latin typeface="Arial Black" panose="020B0A04020102020204" pitchFamily="34" charset="0"/>
            </a:rPr>
            <a:t>2021</a:t>
          </a:r>
        </a:p>
      </xdr:txBody>
    </xdr:sp>
    <xdr:clientData/>
  </xdr:twoCellAnchor>
  <xdr:twoCellAnchor editAs="oneCell">
    <xdr:from>
      <xdr:col>0</xdr:col>
      <xdr:colOff>790575</xdr:colOff>
      <xdr:row>0</xdr:row>
      <xdr:rowOff>0</xdr:rowOff>
    </xdr:from>
    <xdr:to>
      <xdr:col>2</xdr:col>
      <xdr:colOff>903287</xdr:colOff>
      <xdr:row>0</xdr:row>
      <xdr:rowOff>819150</xdr:rowOff>
    </xdr:to>
    <xdr:pic>
      <xdr:nvPicPr>
        <xdr:cNvPr id="3" name="Imagen 2" descr="D:\LOGO ICU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0"/>
          <a:ext cx="1427162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200025</xdr:rowOff>
    </xdr:from>
    <xdr:to>
      <xdr:col>2</xdr:col>
      <xdr:colOff>266700</xdr:colOff>
      <xdr:row>1</xdr:row>
      <xdr:rowOff>895349</xdr:rowOff>
    </xdr:to>
    <xdr:pic>
      <xdr:nvPicPr>
        <xdr:cNvPr id="2" name="Imagen 1" descr="D:\LOGO ICU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1419225" cy="6953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1309321</xdr:colOff>
      <xdr:row>1</xdr:row>
      <xdr:rowOff>61545</xdr:rowOff>
    </xdr:from>
    <xdr:to>
      <xdr:col>6</xdr:col>
      <xdr:colOff>608134</xdr:colOff>
      <xdr:row>1</xdr:row>
      <xdr:rowOff>956895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614246" y="261570"/>
          <a:ext cx="4375638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 b="1">
              <a:solidFill>
                <a:srgbClr val="7030A0"/>
              </a:solidFill>
              <a:latin typeface="Arial Black" panose="020B0A04020102020204" pitchFamily="34" charset="0"/>
            </a:rPr>
            <a:t>INSTITUTO DE LA  CARIDAD UNIVERSAL                                                                                   INFORME DE TESORERIA -</a:t>
          </a:r>
          <a:r>
            <a:rPr lang="es-CO" sz="1100" b="1" baseline="0">
              <a:solidFill>
                <a:srgbClr val="7030A0"/>
              </a:solidFill>
              <a:latin typeface="Arial Black" panose="020B0A04020102020204" pitchFamily="34" charset="0"/>
            </a:rPr>
            <a:t> EGRESOS</a:t>
          </a:r>
          <a:r>
            <a:rPr lang="es-CO" sz="1100" b="1">
              <a:solidFill>
                <a:srgbClr val="7030A0"/>
              </a:solidFill>
              <a:latin typeface="Arial Black" panose="020B0A04020102020204" pitchFamily="34" charset="0"/>
            </a:rPr>
            <a:t>                                                                                                      ENERO 2021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200025</xdr:rowOff>
    </xdr:from>
    <xdr:to>
      <xdr:col>2</xdr:col>
      <xdr:colOff>114300</xdr:colOff>
      <xdr:row>1</xdr:row>
      <xdr:rowOff>895349</xdr:rowOff>
    </xdr:to>
    <xdr:pic>
      <xdr:nvPicPr>
        <xdr:cNvPr id="2" name="Imagen 1" descr="D:\LOGO ICU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1419225" cy="6953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1309321</xdr:colOff>
      <xdr:row>1</xdr:row>
      <xdr:rowOff>61545</xdr:rowOff>
    </xdr:from>
    <xdr:to>
      <xdr:col>6</xdr:col>
      <xdr:colOff>608134</xdr:colOff>
      <xdr:row>1</xdr:row>
      <xdr:rowOff>956895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3757246" y="261570"/>
          <a:ext cx="5699613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 b="1">
              <a:solidFill>
                <a:srgbClr val="7030A0"/>
              </a:solidFill>
              <a:latin typeface="Arial Black" panose="020B0A04020102020204" pitchFamily="34" charset="0"/>
            </a:rPr>
            <a:t>INSTITUTO DE LA  CARIDAD UNIVERSAL                                                                                   INFORME DE TESORERIA -</a:t>
          </a:r>
          <a:r>
            <a:rPr lang="es-CO" sz="1100" b="1" baseline="0">
              <a:solidFill>
                <a:srgbClr val="7030A0"/>
              </a:solidFill>
              <a:latin typeface="Arial Black" panose="020B0A04020102020204" pitchFamily="34" charset="0"/>
            </a:rPr>
            <a:t> EGRESOS</a:t>
          </a:r>
          <a:r>
            <a:rPr lang="es-CO" sz="1100" b="1">
              <a:solidFill>
                <a:srgbClr val="7030A0"/>
              </a:solidFill>
              <a:latin typeface="Arial Black" panose="020B0A04020102020204" pitchFamily="34" charset="0"/>
            </a:rPr>
            <a:t>                                                                                                      ENERO 2021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23"/>
  <sheetViews>
    <sheetView topLeftCell="A211" zoomScale="140" zoomScaleNormal="140" workbookViewId="0"/>
  </sheetViews>
  <sheetFormatPr baseColWidth="10" defaultRowHeight="15" x14ac:dyDescent="0.25"/>
  <cols>
    <col min="1" max="1" width="6.85546875" customWidth="1"/>
    <col min="2" max="2" width="11.5703125" customWidth="1"/>
    <col min="3" max="3" width="8.7109375" customWidth="1"/>
    <col min="4" max="4" width="38.140625" customWidth="1"/>
    <col min="5" max="5" width="14.85546875" style="81" customWidth="1"/>
    <col min="6" max="6" width="14.28515625" style="81" customWidth="1"/>
    <col min="7" max="7" width="15.42578125" style="81" customWidth="1"/>
    <col min="9" max="9" width="12.85546875" bestFit="1" customWidth="1"/>
  </cols>
  <sheetData>
    <row r="1" spans="2:7" ht="66" customHeight="1" thickBot="1" x14ac:dyDescent="0.3">
      <c r="B1" s="573"/>
      <c r="C1" s="574"/>
      <c r="D1" s="574"/>
      <c r="E1" s="574"/>
      <c r="F1" s="574"/>
      <c r="G1" s="575"/>
    </row>
    <row r="2" spans="2:7" s="8" customFormat="1" ht="15" customHeight="1" thickBot="1" x14ac:dyDescent="0.3">
      <c r="B2" s="6" t="s">
        <v>0</v>
      </c>
      <c r="C2" s="7" t="s">
        <v>1</v>
      </c>
      <c r="D2" s="7" t="s">
        <v>2</v>
      </c>
      <c r="E2" s="71" t="s">
        <v>3</v>
      </c>
      <c r="F2" s="72" t="s">
        <v>4</v>
      </c>
      <c r="G2" s="73" t="s">
        <v>5</v>
      </c>
    </row>
    <row r="3" spans="2:7" s="8" customFormat="1" ht="12" customHeight="1" x14ac:dyDescent="0.25">
      <c r="B3" s="12"/>
      <c r="C3" s="13"/>
      <c r="D3" s="13" t="s">
        <v>12</v>
      </c>
      <c r="E3" s="74"/>
      <c r="F3" s="74"/>
      <c r="G3" s="75">
        <v>395583.03</v>
      </c>
    </row>
    <row r="4" spans="2:7" s="5" customFormat="1" ht="12" customHeight="1" x14ac:dyDescent="0.2">
      <c r="B4" s="20">
        <v>44209</v>
      </c>
      <c r="C4" s="18" t="s">
        <v>16</v>
      </c>
      <c r="D4" s="4" t="s">
        <v>11</v>
      </c>
      <c r="E4" s="76">
        <f>7.02+1.04+0.6+0.01+0.99</f>
        <v>9.6599999999999984</v>
      </c>
      <c r="F4" s="76"/>
      <c r="G4" s="77">
        <f>G3+E4-F4</f>
        <v>395592.69</v>
      </c>
    </row>
    <row r="5" spans="2:7" s="5" customFormat="1" ht="25.5" customHeight="1" x14ac:dyDescent="0.2">
      <c r="B5" s="20">
        <v>44210</v>
      </c>
      <c r="C5" s="18" t="s">
        <v>17</v>
      </c>
      <c r="D5" s="11" t="s">
        <v>18</v>
      </c>
      <c r="E5" s="76"/>
      <c r="F5" s="76">
        <f>50.68+12670+1072.4+400</f>
        <v>14193.08</v>
      </c>
      <c r="G5" s="77">
        <f t="shared" ref="G5:G10" si="0">G4+E5-F5</f>
        <v>381399.61</v>
      </c>
    </row>
    <row r="6" spans="2:7" s="5" customFormat="1" ht="12" customHeight="1" x14ac:dyDescent="0.2">
      <c r="B6" s="20">
        <v>44212</v>
      </c>
      <c r="C6" s="18" t="s">
        <v>19</v>
      </c>
      <c r="D6" s="11" t="s">
        <v>25</v>
      </c>
      <c r="E6" s="76"/>
      <c r="F6" s="76">
        <v>32100</v>
      </c>
      <c r="G6" s="77">
        <f t="shared" si="0"/>
        <v>349299.61</v>
      </c>
    </row>
    <row r="7" spans="2:7" s="5" customFormat="1" ht="24" customHeight="1" x14ac:dyDescent="0.2">
      <c r="B7" s="20">
        <v>44212</v>
      </c>
      <c r="C7" s="18" t="s">
        <v>20</v>
      </c>
      <c r="D7" s="11" t="s">
        <v>36</v>
      </c>
      <c r="E7" s="76"/>
      <c r="F7" s="76">
        <v>26000</v>
      </c>
      <c r="G7" s="77">
        <f t="shared" si="0"/>
        <v>323299.61</v>
      </c>
    </row>
    <row r="8" spans="2:7" s="5" customFormat="1" ht="12" customHeight="1" x14ac:dyDescent="0.2">
      <c r="B8" s="20">
        <v>44212</v>
      </c>
      <c r="C8" s="18" t="s">
        <v>21</v>
      </c>
      <c r="D8" s="11" t="s">
        <v>26</v>
      </c>
      <c r="E8" s="76"/>
      <c r="F8" s="76">
        <v>100000</v>
      </c>
      <c r="G8" s="77">
        <f t="shared" si="0"/>
        <v>223299.61</v>
      </c>
    </row>
    <row r="9" spans="2:7" s="15" customFormat="1" ht="12" customHeight="1" x14ac:dyDescent="0.2">
      <c r="B9" s="20">
        <v>44212</v>
      </c>
      <c r="C9" s="18" t="s">
        <v>22</v>
      </c>
      <c r="D9" s="11" t="s">
        <v>27</v>
      </c>
      <c r="E9" s="76"/>
      <c r="F9" s="76">
        <v>110000</v>
      </c>
      <c r="G9" s="77">
        <f t="shared" si="0"/>
        <v>113299.60999999999</v>
      </c>
    </row>
    <row r="10" spans="2:7" s="5" customFormat="1" ht="12" customHeight="1" x14ac:dyDescent="0.2">
      <c r="B10" s="20">
        <v>44216</v>
      </c>
      <c r="C10" s="18" t="s">
        <v>23</v>
      </c>
      <c r="D10" s="11" t="s">
        <v>28</v>
      </c>
      <c r="E10" s="76"/>
      <c r="F10" s="76">
        <v>100000</v>
      </c>
      <c r="G10" s="77">
        <f t="shared" si="0"/>
        <v>13299.609999999986</v>
      </c>
    </row>
    <row r="11" spans="2:7" s="3" customFormat="1" ht="12" customHeight="1" x14ac:dyDescent="0.2">
      <c r="B11" s="21">
        <v>44217</v>
      </c>
      <c r="C11" s="19" t="s">
        <v>24</v>
      </c>
      <c r="D11" s="17" t="s">
        <v>14</v>
      </c>
      <c r="E11" s="78">
        <v>56000</v>
      </c>
      <c r="F11" s="78"/>
      <c r="G11" s="77">
        <f>G10+E11-F11</f>
        <v>69299.609999999986</v>
      </c>
    </row>
    <row r="12" spans="2:7" s="3" customFormat="1" ht="15.75" customHeight="1" x14ac:dyDescent="0.2">
      <c r="B12" s="20">
        <v>44239</v>
      </c>
      <c r="C12" s="26" t="s">
        <v>37</v>
      </c>
      <c r="D12" s="4" t="s">
        <v>38</v>
      </c>
      <c r="E12" s="76"/>
      <c r="F12" s="76">
        <v>12720.68</v>
      </c>
      <c r="G12" s="77">
        <f t="shared" ref="G12:G67" si="1">G11+E12-F12</f>
        <v>56578.929999999986</v>
      </c>
    </row>
    <row r="13" spans="2:7" s="3" customFormat="1" ht="15.75" customHeight="1" x14ac:dyDescent="0.2">
      <c r="B13" s="20">
        <v>80775</v>
      </c>
      <c r="C13" s="26" t="s">
        <v>58</v>
      </c>
      <c r="D13" s="11" t="s">
        <v>69</v>
      </c>
      <c r="E13" s="76">
        <v>200000</v>
      </c>
      <c r="F13" s="76"/>
      <c r="G13" s="77">
        <f t="shared" si="1"/>
        <v>256578.93</v>
      </c>
    </row>
    <row r="14" spans="2:7" x14ac:dyDescent="0.25">
      <c r="B14" s="20">
        <v>44255</v>
      </c>
      <c r="C14" s="26" t="s">
        <v>59</v>
      </c>
      <c r="D14" s="11" t="s">
        <v>68</v>
      </c>
      <c r="E14" s="76">
        <v>3.58</v>
      </c>
      <c r="F14" s="76"/>
      <c r="G14" s="77">
        <f t="shared" si="1"/>
        <v>256582.50999999998</v>
      </c>
    </row>
    <row r="15" spans="2:7" x14ac:dyDescent="0.25">
      <c r="B15" s="20">
        <v>44258</v>
      </c>
      <c r="C15" s="26" t="s">
        <v>39</v>
      </c>
      <c r="D15" s="4" t="s">
        <v>72</v>
      </c>
      <c r="E15" s="76"/>
      <c r="F15" s="76">
        <v>238000</v>
      </c>
      <c r="G15" s="77">
        <f t="shared" si="1"/>
        <v>18582.50999999998</v>
      </c>
    </row>
    <row r="16" spans="2:7" ht="26.25" x14ac:dyDescent="0.25">
      <c r="B16" s="20">
        <v>44286</v>
      </c>
      <c r="C16" s="26" t="s">
        <v>60</v>
      </c>
      <c r="D16" s="11" t="s">
        <v>73</v>
      </c>
      <c r="E16" s="76">
        <v>100000</v>
      </c>
      <c r="F16" s="76"/>
      <c r="G16" s="77">
        <f t="shared" si="1"/>
        <v>118582.50999999998</v>
      </c>
    </row>
    <row r="17" spans="2:7" x14ac:dyDescent="0.25">
      <c r="B17" s="20">
        <v>44286</v>
      </c>
      <c r="C17" s="26" t="s">
        <v>61</v>
      </c>
      <c r="D17" s="11" t="s">
        <v>68</v>
      </c>
      <c r="E17" s="76">
        <v>1.02</v>
      </c>
      <c r="F17" s="76"/>
      <c r="G17" s="77">
        <f t="shared" si="1"/>
        <v>118583.52999999998</v>
      </c>
    </row>
    <row r="18" spans="2:7" x14ac:dyDescent="0.25">
      <c r="B18" s="20">
        <v>44286</v>
      </c>
      <c r="C18" s="26" t="s">
        <v>42</v>
      </c>
      <c r="D18" s="11" t="s">
        <v>43</v>
      </c>
      <c r="E18" s="76"/>
      <c r="F18" s="76">
        <v>13672.68</v>
      </c>
      <c r="G18" s="77">
        <f t="shared" si="1"/>
        <v>104910.84999999998</v>
      </c>
    </row>
    <row r="19" spans="2:7" x14ac:dyDescent="0.25">
      <c r="B19" s="20">
        <v>44297</v>
      </c>
      <c r="C19" s="26" t="s">
        <v>63</v>
      </c>
      <c r="D19" s="4" t="s">
        <v>74</v>
      </c>
      <c r="E19" s="76">
        <v>2930000</v>
      </c>
      <c r="F19" s="76"/>
      <c r="G19" s="77">
        <f t="shared" si="1"/>
        <v>3034910.85</v>
      </c>
    </row>
    <row r="20" spans="2:7" x14ac:dyDescent="0.25">
      <c r="B20" s="20">
        <v>44299</v>
      </c>
      <c r="C20" s="26" t="s">
        <v>65</v>
      </c>
      <c r="D20" s="11" t="s">
        <v>76</v>
      </c>
      <c r="E20" s="76">
        <v>670000</v>
      </c>
      <c r="F20" s="76"/>
      <c r="G20" s="77">
        <f t="shared" si="1"/>
        <v>3704910.85</v>
      </c>
    </row>
    <row r="21" spans="2:7" x14ac:dyDescent="0.25">
      <c r="B21" s="20">
        <v>44301</v>
      </c>
      <c r="C21" s="26" t="s">
        <v>45</v>
      </c>
      <c r="D21" s="41" t="s">
        <v>81</v>
      </c>
      <c r="E21" s="76"/>
      <c r="F21" s="76">
        <v>1000000</v>
      </c>
      <c r="G21" s="77">
        <f t="shared" si="1"/>
        <v>2704910.85</v>
      </c>
    </row>
    <row r="22" spans="2:7" x14ac:dyDescent="0.25">
      <c r="B22" s="20">
        <v>44310</v>
      </c>
      <c r="C22" s="26" t="s">
        <v>78</v>
      </c>
      <c r="D22" s="4" t="s">
        <v>74</v>
      </c>
      <c r="E22" s="76">
        <v>270000</v>
      </c>
      <c r="F22" s="76"/>
      <c r="G22" s="77">
        <f t="shared" si="1"/>
        <v>2974910.85</v>
      </c>
    </row>
    <row r="23" spans="2:7" x14ac:dyDescent="0.25">
      <c r="B23" s="20">
        <v>44316</v>
      </c>
      <c r="C23" s="26" t="s">
        <v>79</v>
      </c>
      <c r="D23" s="11" t="s">
        <v>11</v>
      </c>
      <c r="E23" s="76">
        <v>81.290000000000006</v>
      </c>
      <c r="F23" s="76"/>
      <c r="G23" s="77">
        <f t="shared" si="1"/>
        <v>2974992.14</v>
      </c>
    </row>
    <row r="24" spans="2:7" ht="26.25" x14ac:dyDescent="0.25">
      <c r="B24" s="20">
        <v>44316</v>
      </c>
      <c r="C24" s="26" t="s">
        <v>48</v>
      </c>
      <c r="D24" s="11" t="s">
        <v>49</v>
      </c>
      <c r="E24" s="76"/>
      <c r="F24" s="76">
        <v>16720.68</v>
      </c>
      <c r="G24" s="77">
        <f t="shared" si="1"/>
        <v>2958271.46</v>
      </c>
    </row>
    <row r="25" spans="2:7" x14ac:dyDescent="0.25">
      <c r="B25" s="31">
        <v>44320</v>
      </c>
      <c r="C25" s="32" t="s">
        <v>82</v>
      </c>
      <c r="D25" s="34" t="s">
        <v>83</v>
      </c>
      <c r="E25" s="76">
        <v>10000000</v>
      </c>
      <c r="F25" s="76"/>
      <c r="G25" s="77">
        <f t="shared" si="1"/>
        <v>12958271.460000001</v>
      </c>
    </row>
    <row r="26" spans="2:7" x14ac:dyDescent="0.25">
      <c r="B26" s="31">
        <v>44322</v>
      </c>
      <c r="C26" s="32" t="s">
        <v>85</v>
      </c>
      <c r="D26" s="33" t="s">
        <v>86</v>
      </c>
      <c r="E26" s="76">
        <v>1927000</v>
      </c>
      <c r="F26" s="76"/>
      <c r="G26" s="77">
        <f t="shared" si="1"/>
        <v>14885271.460000001</v>
      </c>
    </row>
    <row r="27" spans="2:7" x14ac:dyDescent="0.25">
      <c r="B27" s="31">
        <v>44322</v>
      </c>
      <c r="C27" s="32" t="s">
        <v>54</v>
      </c>
      <c r="D27" s="33" t="s">
        <v>149</v>
      </c>
      <c r="E27" s="76"/>
      <c r="F27" s="76">
        <v>500000</v>
      </c>
      <c r="G27" s="77">
        <f t="shared" si="1"/>
        <v>14385271.460000001</v>
      </c>
    </row>
    <row r="28" spans="2:7" x14ac:dyDescent="0.25">
      <c r="B28" s="31">
        <v>44322</v>
      </c>
      <c r="C28" s="32" t="s">
        <v>56</v>
      </c>
      <c r="D28" s="34" t="s">
        <v>149</v>
      </c>
      <c r="E28" s="76"/>
      <c r="F28" s="76">
        <v>240000</v>
      </c>
      <c r="G28" s="77">
        <f t="shared" si="1"/>
        <v>14145271.460000001</v>
      </c>
    </row>
    <row r="29" spans="2:7" x14ac:dyDescent="0.25">
      <c r="B29" s="31">
        <v>44322</v>
      </c>
      <c r="C29" s="32" t="s">
        <v>57</v>
      </c>
      <c r="D29" s="33" t="s">
        <v>149</v>
      </c>
      <c r="E29" s="76"/>
      <c r="F29" s="76">
        <v>280000</v>
      </c>
      <c r="G29" s="77">
        <f t="shared" si="1"/>
        <v>13865271.460000001</v>
      </c>
    </row>
    <row r="30" spans="2:7" x14ac:dyDescent="0.25">
      <c r="B30" s="31">
        <v>44322</v>
      </c>
      <c r="C30" s="32" t="s">
        <v>58</v>
      </c>
      <c r="D30" s="33" t="s">
        <v>149</v>
      </c>
      <c r="E30" s="76"/>
      <c r="F30" s="76">
        <v>555000</v>
      </c>
      <c r="G30" s="77">
        <f t="shared" si="1"/>
        <v>13310271.460000001</v>
      </c>
    </row>
    <row r="31" spans="2:7" x14ac:dyDescent="0.25">
      <c r="B31" s="31">
        <v>44328</v>
      </c>
      <c r="C31" s="32" t="s">
        <v>88</v>
      </c>
      <c r="D31" s="33" t="s">
        <v>89</v>
      </c>
      <c r="E31" s="76">
        <v>156000</v>
      </c>
      <c r="F31" s="76"/>
      <c r="G31" s="77">
        <f t="shared" si="1"/>
        <v>13466271.460000001</v>
      </c>
    </row>
    <row r="32" spans="2:7" x14ac:dyDescent="0.25">
      <c r="B32" s="31">
        <v>44335</v>
      </c>
      <c r="C32" s="32" t="s">
        <v>91</v>
      </c>
      <c r="D32" s="33" t="s">
        <v>92</v>
      </c>
      <c r="E32" s="76">
        <v>50000</v>
      </c>
      <c r="F32" s="76"/>
      <c r="G32" s="77">
        <f t="shared" si="1"/>
        <v>13516271.460000001</v>
      </c>
    </row>
    <row r="33" spans="2:7" x14ac:dyDescent="0.25">
      <c r="B33" s="31">
        <v>44336</v>
      </c>
      <c r="C33" s="32" t="s">
        <v>93</v>
      </c>
      <c r="D33" s="33"/>
      <c r="E33" s="76">
        <v>100000</v>
      </c>
      <c r="F33" s="76"/>
      <c r="G33" s="77">
        <f t="shared" si="1"/>
        <v>13616271.460000001</v>
      </c>
    </row>
    <row r="34" spans="2:7" x14ac:dyDescent="0.25">
      <c r="B34" s="31">
        <v>44336</v>
      </c>
      <c r="C34" s="32" t="s">
        <v>94</v>
      </c>
      <c r="D34" s="33" t="s">
        <v>95</v>
      </c>
      <c r="E34" s="76">
        <v>135000</v>
      </c>
      <c r="F34" s="76"/>
      <c r="G34" s="77">
        <f t="shared" si="1"/>
        <v>13751271.460000001</v>
      </c>
    </row>
    <row r="35" spans="2:7" x14ac:dyDescent="0.25">
      <c r="B35" s="31">
        <v>44336</v>
      </c>
      <c r="C35" s="32" t="s">
        <v>96</v>
      </c>
      <c r="D35" s="33" t="s">
        <v>97</v>
      </c>
      <c r="E35" s="76">
        <v>20000</v>
      </c>
      <c r="F35" s="76"/>
      <c r="G35" s="77">
        <f t="shared" si="1"/>
        <v>13771271.460000001</v>
      </c>
    </row>
    <row r="36" spans="2:7" x14ac:dyDescent="0.25">
      <c r="B36" s="31">
        <v>44336</v>
      </c>
      <c r="C36" s="32" t="s">
        <v>99</v>
      </c>
      <c r="D36" s="33" t="s">
        <v>100</v>
      </c>
      <c r="E36" s="76">
        <v>100000</v>
      </c>
      <c r="F36" s="76"/>
      <c r="G36" s="77">
        <f t="shared" si="1"/>
        <v>13871271.460000001</v>
      </c>
    </row>
    <row r="37" spans="2:7" x14ac:dyDescent="0.25">
      <c r="B37" s="31">
        <v>44336</v>
      </c>
      <c r="C37" s="32" t="s">
        <v>102</v>
      </c>
      <c r="D37" s="33" t="s">
        <v>103</v>
      </c>
      <c r="E37" s="76">
        <v>35000</v>
      </c>
      <c r="F37" s="76"/>
      <c r="G37" s="77">
        <f t="shared" si="1"/>
        <v>13906271.460000001</v>
      </c>
    </row>
    <row r="38" spans="2:7" x14ac:dyDescent="0.25">
      <c r="B38" s="31">
        <v>44336</v>
      </c>
      <c r="C38" s="32" t="s">
        <v>105</v>
      </c>
      <c r="D38" s="33" t="s">
        <v>106</v>
      </c>
      <c r="E38" s="76">
        <v>100000</v>
      </c>
      <c r="F38" s="76"/>
      <c r="G38" s="77">
        <f t="shared" si="1"/>
        <v>14006271.460000001</v>
      </c>
    </row>
    <row r="39" spans="2:7" x14ac:dyDescent="0.25">
      <c r="B39" s="31">
        <v>44336</v>
      </c>
      <c r="C39" s="32" t="s">
        <v>108</v>
      </c>
      <c r="D39" s="33" t="s">
        <v>74</v>
      </c>
      <c r="E39" s="76">
        <v>1270000</v>
      </c>
      <c r="F39" s="76"/>
      <c r="G39" s="77">
        <f t="shared" si="1"/>
        <v>15276271.460000001</v>
      </c>
    </row>
    <row r="40" spans="2:7" x14ac:dyDescent="0.25">
      <c r="B40" s="31">
        <v>44336</v>
      </c>
      <c r="C40" s="32" t="s">
        <v>109</v>
      </c>
      <c r="D40" s="33" t="s">
        <v>110</v>
      </c>
      <c r="E40" s="76">
        <v>50000</v>
      </c>
      <c r="F40" s="76"/>
      <c r="G40" s="77">
        <f t="shared" si="1"/>
        <v>15326271.460000001</v>
      </c>
    </row>
    <row r="41" spans="2:7" x14ac:dyDescent="0.25">
      <c r="B41" s="31">
        <v>44336</v>
      </c>
      <c r="C41" s="32" t="s">
        <v>111</v>
      </c>
      <c r="D41" s="33" t="s">
        <v>112</v>
      </c>
      <c r="E41" s="76">
        <v>155000</v>
      </c>
      <c r="F41" s="76"/>
      <c r="G41" s="77">
        <f t="shared" si="1"/>
        <v>15481271.460000001</v>
      </c>
    </row>
    <row r="42" spans="2:7" x14ac:dyDescent="0.25">
      <c r="B42" s="31">
        <v>44337</v>
      </c>
      <c r="C42" s="32" t="s">
        <v>113</v>
      </c>
      <c r="D42" s="33" t="s">
        <v>114</v>
      </c>
      <c r="E42" s="76">
        <v>50000</v>
      </c>
      <c r="F42" s="76"/>
      <c r="G42" s="77">
        <f t="shared" si="1"/>
        <v>15531271.460000001</v>
      </c>
    </row>
    <row r="43" spans="2:7" x14ac:dyDescent="0.25">
      <c r="B43" s="31">
        <v>44337</v>
      </c>
      <c r="C43" s="32" t="s">
        <v>116</v>
      </c>
      <c r="D43" s="33" t="s">
        <v>117</v>
      </c>
      <c r="E43" s="76">
        <v>50000</v>
      </c>
      <c r="F43" s="76"/>
      <c r="G43" s="77">
        <f t="shared" si="1"/>
        <v>15581271.460000001</v>
      </c>
    </row>
    <row r="44" spans="2:7" x14ac:dyDescent="0.25">
      <c r="B44" s="31">
        <v>44337</v>
      </c>
      <c r="C44" s="32" t="s">
        <v>119</v>
      </c>
      <c r="D44" s="33" t="s">
        <v>120</v>
      </c>
      <c r="E44" s="76">
        <v>200000</v>
      </c>
      <c r="F44" s="76"/>
      <c r="G44" s="77">
        <f t="shared" si="1"/>
        <v>15781271.460000001</v>
      </c>
    </row>
    <row r="45" spans="2:7" x14ac:dyDescent="0.25">
      <c r="B45" s="31">
        <v>44337</v>
      </c>
      <c r="C45" s="32" t="s">
        <v>121</v>
      </c>
      <c r="D45" s="33"/>
      <c r="E45" s="76">
        <v>30000</v>
      </c>
      <c r="F45" s="76"/>
      <c r="G45" s="77">
        <f t="shared" si="1"/>
        <v>15811271.460000001</v>
      </c>
    </row>
    <row r="46" spans="2:7" x14ac:dyDescent="0.25">
      <c r="B46" s="31">
        <v>44338</v>
      </c>
      <c r="C46" s="32" t="s">
        <v>122</v>
      </c>
      <c r="D46" s="33" t="s">
        <v>123</v>
      </c>
      <c r="E46" s="76">
        <v>100000</v>
      </c>
      <c r="F46" s="76"/>
      <c r="G46" s="77">
        <f t="shared" si="1"/>
        <v>15911271.460000001</v>
      </c>
    </row>
    <row r="47" spans="2:7" x14ac:dyDescent="0.25">
      <c r="B47" s="31">
        <v>44338</v>
      </c>
      <c r="C47" s="32" t="s">
        <v>124</v>
      </c>
      <c r="D47" s="33" t="s">
        <v>125</v>
      </c>
      <c r="E47" s="76">
        <v>130000</v>
      </c>
      <c r="F47" s="76"/>
      <c r="G47" s="77">
        <f t="shared" si="1"/>
        <v>16041271.460000001</v>
      </c>
    </row>
    <row r="48" spans="2:7" x14ac:dyDescent="0.25">
      <c r="B48" s="31">
        <v>44338</v>
      </c>
      <c r="C48" s="32" t="s">
        <v>126</v>
      </c>
      <c r="D48" s="33" t="s">
        <v>117</v>
      </c>
      <c r="E48" s="76">
        <v>100000</v>
      </c>
      <c r="F48" s="76"/>
      <c r="G48" s="77">
        <f t="shared" si="1"/>
        <v>16141271.460000001</v>
      </c>
    </row>
    <row r="49" spans="2:7" x14ac:dyDescent="0.25">
      <c r="B49" s="31">
        <v>44338</v>
      </c>
      <c r="C49" s="32" t="s">
        <v>127</v>
      </c>
      <c r="D49" s="33"/>
      <c r="E49" s="79">
        <v>160000</v>
      </c>
      <c r="F49" s="79"/>
      <c r="G49" s="77">
        <f t="shared" si="1"/>
        <v>16301271.460000001</v>
      </c>
    </row>
    <row r="50" spans="2:7" x14ac:dyDescent="0.25">
      <c r="B50" s="31">
        <v>44338</v>
      </c>
      <c r="C50" s="32" t="s">
        <v>128</v>
      </c>
      <c r="D50" s="33" t="s">
        <v>129</v>
      </c>
      <c r="E50" s="79">
        <v>35000</v>
      </c>
      <c r="F50" s="79"/>
      <c r="G50" s="77">
        <f t="shared" si="1"/>
        <v>16336271.460000001</v>
      </c>
    </row>
    <row r="51" spans="2:7" x14ac:dyDescent="0.25">
      <c r="B51" s="31">
        <v>44338</v>
      </c>
      <c r="C51" s="32" t="s">
        <v>130</v>
      </c>
      <c r="D51" s="33" t="s">
        <v>131</v>
      </c>
      <c r="E51" s="80">
        <v>50000</v>
      </c>
      <c r="F51" s="79"/>
      <c r="G51" s="77">
        <f t="shared" si="1"/>
        <v>16386271.460000001</v>
      </c>
    </row>
    <row r="52" spans="2:7" x14ac:dyDescent="0.25">
      <c r="B52" s="35">
        <v>44338</v>
      </c>
      <c r="C52" s="42" t="s">
        <v>59</v>
      </c>
      <c r="D52" s="36" t="s">
        <v>150</v>
      </c>
      <c r="E52" s="79"/>
      <c r="F52" s="79">
        <v>590000</v>
      </c>
      <c r="G52" s="77">
        <f t="shared" si="1"/>
        <v>15796271.460000001</v>
      </c>
    </row>
    <row r="53" spans="2:7" x14ac:dyDescent="0.25">
      <c r="B53" s="35">
        <v>44338</v>
      </c>
      <c r="C53" s="42" t="s">
        <v>60</v>
      </c>
      <c r="D53" s="36" t="s">
        <v>150</v>
      </c>
      <c r="E53" s="79"/>
      <c r="F53" s="79">
        <v>1000000</v>
      </c>
      <c r="G53" s="77">
        <f t="shared" si="1"/>
        <v>14796271.460000001</v>
      </c>
    </row>
    <row r="54" spans="2:7" x14ac:dyDescent="0.25">
      <c r="B54" s="31">
        <v>44341</v>
      </c>
      <c r="C54" s="32" t="s">
        <v>132</v>
      </c>
      <c r="D54" s="33"/>
      <c r="E54" s="79">
        <v>40000</v>
      </c>
      <c r="F54" s="79"/>
      <c r="G54" s="77">
        <f t="shared" si="1"/>
        <v>14836271.460000001</v>
      </c>
    </row>
    <row r="55" spans="2:7" x14ac:dyDescent="0.25">
      <c r="B55" s="31">
        <v>44341</v>
      </c>
      <c r="C55" s="32" t="s">
        <v>133</v>
      </c>
      <c r="D55" s="33" t="s">
        <v>134</v>
      </c>
      <c r="E55" s="79">
        <v>200000</v>
      </c>
      <c r="F55" s="79"/>
      <c r="G55" s="77">
        <f t="shared" si="1"/>
        <v>15036271.460000001</v>
      </c>
    </row>
    <row r="56" spans="2:7" x14ac:dyDescent="0.25">
      <c r="B56" s="31">
        <v>44342</v>
      </c>
      <c r="C56" s="32" t="s">
        <v>135</v>
      </c>
      <c r="D56" s="33" t="s">
        <v>136</v>
      </c>
      <c r="E56" s="79">
        <v>534000</v>
      </c>
      <c r="F56" s="79"/>
      <c r="G56" s="77">
        <f t="shared" si="1"/>
        <v>15570271.460000001</v>
      </c>
    </row>
    <row r="57" spans="2:7" x14ac:dyDescent="0.25">
      <c r="B57" s="31">
        <v>44342</v>
      </c>
      <c r="C57" s="32" t="s">
        <v>137</v>
      </c>
      <c r="D57" s="33" t="s">
        <v>138</v>
      </c>
      <c r="E57" s="79">
        <v>100000</v>
      </c>
      <c r="F57" s="79"/>
      <c r="G57" s="77">
        <f t="shared" si="1"/>
        <v>15670271.460000001</v>
      </c>
    </row>
    <row r="58" spans="2:7" x14ac:dyDescent="0.25">
      <c r="B58" s="31">
        <v>44342</v>
      </c>
      <c r="C58" s="32" t="s">
        <v>139</v>
      </c>
      <c r="D58" s="33" t="s">
        <v>136</v>
      </c>
      <c r="E58" s="79">
        <v>56000</v>
      </c>
      <c r="F58" s="79"/>
      <c r="G58" s="77">
        <f t="shared" si="1"/>
        <v>15726271.460000001</v>
      </c>
    </row>
    <row r="59" spans="2:7" x14ac:dyDescent="0.25">
      <c r="B59" s="31">
        <v>44342</v>
      </c>
      <c r="C59" s="32" t="s">
        <v>140</v>
      </c>
      <c r="D59" s="33" t="s">
        <v>141</v>
      </c>
      <c r="E59" s="79">
        <v>40000</v>
      </c>
      <c r="F59" s="79"/>
      <c r="G59" s="77">
        <f t="shared" si="1"/>
        <v>15766271.460000001</v>
      </c>
    </row>
    <row r="60" spans="2:7" x14ac:dyDescent="0.25">
      <c r="B60" s="31">
        <v>44342</v>
      </c>
      <c r="C60" s="32" t="s">
        <v>142</v>
      </c>
      <c r="D60" s="33" t="s">
        <v>143</v>
      </c>
      <c r="E60" s="79">
        <v>50000</v>
      </c>
      <c r="F60" s="79"/>
      <c r="G60" s="77">
        <f t="shared" si="1"/>
        <v>15816271.460000001</v>
      </c>
    </row>
    <row r="61" spans="2:7" x14ac:dyDescent="0.25">
      <c r="B61" s="31">
        <v>44342</v>
      </c>
      <c r="C61" s="32" t="s">
        <v>144</v>
      </c>
      <c r="D61" s="33" t="s">
        <v>456</v>
      </c>
      <c r="E61" s="79">
        <v>100000</v>
      </c>
      <c r="F61" s="79"/>
      <c r="G61" s="77">
        <f t="shared" si="1"/>
        <v>15916271.460000001</v>
      </c>
    </row>
    <row r="62" spans="2:7" x14ac:dyDescent="0.25">
      <c r="B62" s="31">
        <v>44343</v>
      </c>
      <c r="C62" s="32" t="s">
        <v>145</v>
      </c>
      <c r="D62" s="33" t="s">
        <v>146</v>
      </c>
      <c r="E62" s="79">
        <v>52000</v>
      </c>
      <c r="F62" s="79"/>
      <c r="G62" s="77">
        <f t="shared" si="1"/>
        <v>15968271.460000001</v>
      </c>
    </row>
    <row r="63" spans="2:7" x14ac:dyDescent="0.25">
      <c r="B63" s="35">
        <v>44345</v>
      </c>
      <c r="C63" s="42" t="s">
        <v>61</v>
      </c>
      <c r="D63" s="36" t="s">
        <v>62</v>
      </c>
      <c r="E63" s="79"/>
      <c r="F63" s="79">
        <v>126000</v>
      </c>
      <c r="G63" s="77">
        <f t="shared" si="1"/>
        <v>15842271.460000001</v>
      </c>
    </row>
    <row r="64" spans="2:7" x14ac:dyDescent="0.25">
      <c r="B64" s="35">
        <v>44345</v>
      </c>
      <c r="C64" s="42" t="s">
        <v>63</v>
      </c>
      <c r="D64" s="36" t="s">
        <v>64</v>
      </c>
      <c r="E64" s="79"/>
      <c r="F64" s="79">
        <v>100000</v>
      </c>
      <c r="G64" s="77">
        <f t="shared" si="1"/>
        <v>15742271.460000001</v>
      </c>
    </row>
    <row r="65" spans="2:7" x14ac:dyDescent="0.25">
      <c r="B65" s="31">
        <v>44347</v>
      </c>
      <c r="C65" s="32" t="s">
        <v>147</v>
      </c>
      <c r="D65" s="33" t="s">
        <v>148</v>
      </c>
      <c r="E65" s="79">
        <v>140000</v>
      </c>
      <c r="F65" s="79"/>
      <c r="G65" s="77">
        <f t="shared" si="1"/>
        <v>15882271.460000001</v>
      </c>
    </row>
    <row r="66" spans="2:7" x14ac:dyDescent="0.25">
      <c r="B66" s="35">
        <v>44347</v>
      </c>
      <c r="C66" s="42">
        <v>117</v>
      </c>
      <c r="D66" s="36" t="s">
        <v>11</v>
      </c>
      <c r="E66" s="79">
        <v>1103.6400000000001</v>
      </c>
      <c r="F66" s="79"/>
      <c r="G66" s="77">
        <f t="shared" si="1"/>
        <v>15883375.100000001</v>
      </c>
    </row>
    <row r="67" spans="2:7" x14ac:dyDescent="0.25">
      <c r="B67" s="43">
        <v>44346</v>
      </c>
      <c r="C67" s="44" t="s">
        <v>65</v>
      </c>
      <c r="D67" s="36" t="s">
        <v>151</v>
      </c>
      <c r="E67" s="78"/>
      <c r="F67" s="78">
        <v>26284.68</v>
      </c>
      <c r="G67" s="77">
        <f t="shared" si="1"/>
        <v>15857090.420000002</v>
      </c>
    </row>
    <row r="68" spans="2:7" x14ac:dyDescent="0.25">
      <c r="B68" s="31">
        <v>44349</v>
      </c>
      <c r="C68" s="32" t="s">
        <v>167</v>
      </c>
      <c r="D68" s="34" t="s">
        <v>117</v>
      </c>
      <c r="E68" s="76">
        <v>20000</v>
      </c>
      <c r="F68" s="76"/>
      <c r="G68" s="77">
        <f>G67+E68-F68</f>
        <v>15877090.420000002</v>
      </c>
    </row>
    <row r="69" spans="2:7" x14ac:dyDescent="0.25">
      <c r="B69" s="31">
        <v>44350</v>
      </c>
      <c r="C69" s="32" t="s">
        <v>168</v>
      </c>
      <c r="D69" s="33" t="s">
        <v>129</v>
      </c>
      <c r="E69" s="76">
        <v>52000</v>
      </c>
      <c r="F69" s="76"/>
      <c r="G69" s="77">
        <f t="shared" ref="G69:G132" si="2">G68+E69-F69</f>
        <v>15929090.420000002</v>
      </c>
    </row>
    <row r="70" spans="2:7" x14ac:dyDescent="0.25">
      <c r="B70" s="31">
        <v>44350</v>
      </c>
      <c r="C70" s="32" t="s">
        <v>60</v>
      </c>
      <c r="D70" s="33" t="s">
        <v>169</v>
      </c>
      <c r="E70" s="76"/>
      <c r="F70" s="76">
        <v>54000</v>
      </c>
      <c r="G70" s="77">
        <f t="shared" si="2"/>
        <v>15875090.420000002</v>
      </c>
    </row>
    <row r="71" spans="2:7" x14ac:dyDescent="0.25">
      <c r="B71" s="31">
        <v>44350</v>
      </c>
      <c r="C71" s="32" t="s">
        <v>61</v>
      </c>
      <c r="D71" s="33" t="s">
        <v>170</v>
      </c>
      <c r="E71" s="76"/>
      <c r="F71" s="76">
        <v>240000</v>
      </c>
      <c r="G71" s="77">
        <f t="shared" si="2"/>
        <v>15635090.420000002</v>
      </c>
    </row>
    <row r="72" spans="2:7" x14ac:dyDescent="0.25">
      <c r="B72" s="31">
        <v>44351</v>
      </c>
      <c r="C72" s="32" t="s">
        <v>171</v>
      </c>
      <c r="D72" s="33" t="s">
        <v>172</v>
      </c>
      <c r="E72" s="76">
        <v>500000</v>
      </c>
      <c r="F72" s="76"/>
      <c r="G72" s="77">
        <f t="shared" si="2"/>
        <v>16135090.420000002</v>
      </c>
    </row>
    <row r="73" spans="2:7" x14ac:dyDescent="0.25">
      <c r="B73" s="31">
        <v>44351</v>
      </c>
      <c r="C73" s="32" t="s">
        <v>173</v>
      </c>
      <c r="D73" s="33" t="s">
        <v>117</v>
      </c>
      <c r="E73" s="76">
        <v>80000</v>
      </c>
      <c r="F73" s="76"/>
      <c r="G73" s="77">
        <f t="shared" si="2"/>
        <v>16215090.420000002</v>
      </c>
    </row>
    <row r="74" spans="2:7" x14ac:dyDescent="0.25">
      <c r="B74" s="31">
        <v>44351</v>
      </c>
      <c r="C74" s="32" t="s">
        <v>63</v>
      </c>
      <c r="D74" s="33" t="s">
        <v>174</v>
      </c>
      <c r="E74" s="76"/>
      <c r="F74" s="76">
        <v>1220000</v>
      </c>
      <c r="G74" s="77">
        <f t="shared" si="2"/>
        <v>14995090.420000002</v>
      </c>
    </row>
    <row r="75" spans="2:7" x14ac:dyDescent="0.25">
      <c r="B75" s="31">
        <v>44351</v>
      </c>
      <c r="C75" s="32" t="s">
        <v>65</v>
      </c>
      <c r="D75" s="33" t="s">
        <v>174</v>
      </c>
      <c r="E75" s="76"/>
      <c r="F75" s="76">
        <v>60000</v>
      </c>
      <c r="G75" s="77">
        <f t="shared" si="2"/>
        <v>14935090.420000002</v>
      </c>
    </row>
    <row r="76" spans="2:7" x14ac:dyDescent="0.25">
      <c r="B76" s="31">
        <v>44351</v>
      </c>
      <c r="C76" s="32" t="s">
        <v>78</v>
      </c>
      <c r="D76" s="33" t="s">
        <v>175</v>
      </c>
      <c r="E76" s="23"/>
      <c r="F76" s="76">
        <v>500000</v>
      </c>
      <c r="G76" s="77">
        <f t="shared" si="2"/>
        <v>14435090.420000002</v>
      </c>
    </row>
    <row r="77" spans="2:7" x14ac:dyDescent="0.25">
      <c r="B77" s="31">
        <v>44355</v>
      </c>
      <c r="C77" s="32" t="s">
        <v>176</v>
      </c>
      <c r="D77" s="33" t="s">
        <v>177</v>
      </c>
      <c r="E77" s="76">
        <v>270000</v>
      </c>
      <c r="F77" s="76"/>
      <c r="G77" s="77">
        <f t="shared" si="2"/>
        <v>14705090.420000002</v>
      </c>
    </row>
    <row r="78" spans="2:7" x14ac:dyDescent="0.25">
      <c r="B78" s="31">
        <v>44356</v>
      </c>
      <c r="C78" s="32" t="s">
        <v>178</v>
      </c>
      <c r="D78" s="33" t="s">
        <v>179</v>
      </c>
      <c r="E78" s="76">
        <v>450000</v>
      </c>
      <c r="F78" s="76"/>
      <c r="G78" s="77">
        <f t="shared" si="2"/>
        <v>15155090.420000002</v>
      </c>
    </row>
    <row r="79" spans="2:7" x14ac:dyDescent="0.25">
      <c r="B79" s="31">
        <v>44362</v>
      </c>
      <c r="C79" s="32" t="s">
        <v>180</v>
      </c>
      <c r="D79" s="33" t="s">
        <v>181</v>
      </c>
      <c r="E79" s="76">
        <v>400000</v>
      </c>
      <c r="F79" s="76"/>
      <c r="G79" s="77">
        <f t="shared" si="2"/>
        <v>15555090.420000002</v>
      </c>
    </row>
    <row r="80" spans="2:7" x14ac:dyDescent="0.25">
      <c r="B80" s="31">
        <v>44364</v>
      </c>
      <c r="C80" s="32" t="s">
        <v>182</v>
      </c>
      <c r="D80" s="33" t="s">
        <v>183</v>
      </c>
      <c r="E80" s="76">
        <v>90000</v>
      </c>
      <c r="F80" s="76"/>
      <c r="G80" s="77">
        <f t="shared" si="2"/>
        <v>15645090.420000002</v>
      </c>
    </row>
    <row r="81" spans="2:7" x14ac:dyDescent="0.25">
      <c r="B81" s="31">
        <v>44364</v>
      </c>
      <c r="C81" s="32" t="s">
        <v>79</v>
      </c>
      <c r="D81" s="33" t="s">
        <v>170</v>
      </c>
      <c r="E81" s="76"/>
      <c r="F81" s="76">
        <v>360000</v>
      </c>
      <c r="G81" s="77">
        <f t="shared" si="2"/>
        <v>15285090.420000002</v>
      </c>
    </row>
    <row r="82" spans="2:7" x14ac:dyDescent="0.25">
      <c r="B82" s="31">
        <v>44364</v>
      </c>
      <c r="C82" s="32" t="s">
        <v>82</v>
      </c>
      <c r="D82" s="33" t="s">
        <v>184</v>
      </c>
      <c r="E82" s="76"/>
      <c r="F82" s="76">
        <v>1000000</v>
      </c>
      <c r="G82" s="77">
        <f t="shared" si="2"/>
        <v>14285090.420000002</v>
      </c>
    </row>
    <row r="83" spans="2:7" x14ac:dyDescent="0.25">
      <c r="B83" s="31">
        <v>44365</v>
      </c>
      <c r="C83" s="32" t="s">
        <v>185</v>
      </c>
      <c r="D83" s="33" t="s">
        <v>186</v>
      </c>
      <c r="E83" s="76">
        <v>6000</v>
      </c>
      <c r="F83" s="76"/>
      <c r="G83" s="77">
        <f t="shared" si="2"/>
        <v>14291090.420000002</v>
      </c>
    </row>
    <row r="84" spans="2:7" x14ac:dyDescent="0.25">
      <c r="B84" s="31">
        <v>44368</v>
      </c>
      <c r="C84" s="32" t="s">
        <v>187</v>
      </c>
      <c r="D84" s="33" t="s">
        <v>117</v>
      </c>
      <c r="E84" s="76">
        <v>118000</v>
      </c>
      <c r="F84" s="76"/>
      <c r="G84" s="77">
        <f t="shared" si="2"/>
        <v>14409090.420000002</v>
      </c>
    </row>
    <row r="85" spans="2:7" x14ac:dyDescent="0.25">
      <c r="B85" s="31">
        <v>44368</v>
      </c>
      <c r="C85" s="32" t="s">
        <v>188</v>
      </c>
      <c r="D85" s="33" t="s">
        <v>189</v>
      </c>
      <c r="E85" s="76">
        <v>300000</v>
      </c>
      <c r="F85" s="76"/>
      <c r="G85" s="77">
        <f t="shared" si="2"/>
        <v>14709090.420000002</v>
      </c>
    </row>
    <row r="86" spans="2:7" x14ac:dyDescent="0.25">
      <c r="B86" s="31">
        <v>44369</v>
      </c>
      <c r="C86" s="32" t="s">
        <v>190</v>
      </c>
      <c r="D86" s="33" t="s">
        <v>191</v>
      </c>
      <c r="E86" s="76">
        <v>175000</v>
      </c>
      <c r="F86" s="76"/>
      <c r="G86" s="77">
        <f t="shared" si="2"/>
        <v>14884090.420000002</v>
      </c>
    </row>
    <row r="87" spans="2:7" x14ac:dyDescent="0.25">
      <c r="B87" s="31">
        <v>44372</v>
      </c>
      <c r="C87" s="32" t="s">
        <v>192</v>
      </c>
      <c r="D87" s="33" t="s">
        <v>193</v>
      </c>
      <c r="E87" s="76">
        <v>150000</v>
      </c>
      <c r="F87" s="76"/>
      <c r="G87" s="77">
        <f t="shared" si="2"/>
        <v>15034090.420000002</v>
      </c>
    </row>
    <row r="88" spans="2:7" x14ac:dyDescent="0.25">
      <c r="B88" s="31">
        <v>44372</v>
      </c>
      <c r="C88" s="32" t="s">
        <v>85</v>
      </c>
      <c r="D88" s="33" t="s">
        <v>193</v>
      </c>
      <c r="E88" s="76"/>
      <c r="F88" s="76">
        <v>140000</v>
      </c>
      <c r="G88" s="77">
        <f t="shared" si="2"/>
        <v>14894090.420000002</v>
      </c>
    </row>
    <row r="89" spans="2:7" x14ac:dyDescent="0.25">
      <c r="B89" s="31">
        <v>44372</v>
      </c>
      <c r="C89" s="32" t="s">
        <v>88</v>
      </c>
      <c r="D89" s="33" t="s">
        <v>194</v>
      </c>
      <c r="E89" s="76"/>
      <c r="F89" s="76">
        <v>450000</v>
      </c>
      <c r="G89" s="77">
        <f t="shared" si="2"/>
        <v>14444090.420000002</v>
      </c>
    </row>
    <row r="90" spans="2:7" x14ac:dyDescent="0.25">
      <c r="B90" s="31">
        <v>44377</v>
      </c>
      <c r="C90" s="32" t="s">
        <v>195</v>
      </c>
      <c r="D90" s="33" t="s">
        <v>11</v>
      </c>
      <c r="E90" s="79">
        <v>1210.81</v>
      </c>
      <c r="F90" s="79"/>
      <c r="G90" s="77">
        <f t="shared" si="2"/>
        <v>14445301.230000002</v>
      </c>
    </row>
    <row r="91" spans="2:7" ht="26.25" x14ac:dyDescent="0.25">
      <c r="B91" s="31">
        <v>44377</v>
      </c>
      <c r="C91" s="32" t="s">
        <v>91</v>
      </c>
      <c r="D91" s="33" t="s">
        <v>196</v>
      </c>
      <c r="E91" s="79"/>
      <c r="F91" s="79">
        <v>28816.68</v>
      </c>
      <c r="G91" s="77">
        <f t="shared" si="2"/>
        <v>14416484.550000003</v>
      </c>
    </row>
    <row r="92" spans="2:7" x14ac:dyDescent="0.25">
      <c r="B92" s="109">
        <v>44378</v>
      </c>
      <c r="C92" s="110" t="s">
        <v>242</v>
      </c>
      <c r="D92" s="111" t="s">
        <v>243</v>
      </c>
      <c r="E92" s="112">
        <v>200000</v>
      </c>
      <c r="F92" s="113"/>
      <c r="G92" s="77">
        <f t="shared" si="2"/>
        <v>14616484.550000003</v>
      </c>
    </row>
    <row r="93" spans="2:7" x14ac:dyDescent="0.25">
      <c r="B93" s="109">
        <v>44379</v>
      </c>
      <c r="C93" s="110" t="s">
        <v>244</v>
      </c>
      <c r="D93" s="114" t="s">
        <v>245</v>
      </c>
      <c r="E93" s="115">
        <v>100000</v>
      </c>
      <c r="F93" s="113"/>
      <c r="G93" s="77">
        <f t="shared" si="2"/>
        <v>14716484.550000003</v>
      </c>
    </row>
    <row r="94" spans="2:7" x14ac:dyDescent="0.25">
      <c r="B94" s="109">
        <v>44379</v>
      </c>
      <c r="C94" s="110" t="s">
        <v>246</v>
      </c>
      <c r="D94" s="114" t="s">
        <v>247</v>
      </c>
      <c r="E94" s="115">
        <v>40000</v>
      </c>
      <c r="F94" s="113"/>
      <c r="G94" s="77">
        <f t="shared" si="2"/>
        <v>14756484.550000003</v>
      </c>
    </row>
    <row r="95" spans="2:7" x14ac:dyDescent="0.25">
      <c r="B95" s="109">
        <v>44380</v>
      </c>
      <c r="C95" s="110" t="s">
        <v>248</v>
      </c>
      <c r="D95" s="114" t="s">
        <v>249</v>
      </c>
      <c r="E95" s="115">
        <v>50000</v>
      </c>
      <c r="F95" s="113"/>
      <c r="G95" s="77">
        <f t="shared" si="2"/>
        <v>14806484.550000003</v>
      </c>
    </row>
    <row r="96" spans="2:7" x14ac:dyDescent="0.25">
      <c r="B96" s="109">
        <v>44380</v>
      </c>
      <c r="C96" s="110" t="s">
        <v>250</v>
      </c>
      <c r="D96" s="116" t="s">
        <v>251</v>
      </c>
      <c r="E96" s="115">
        <v>20000</v>
      </c>
      <c r="F96" s="113"/>
      <c r="G96" s="77">
        <f t="shared" si="2"/>
        <v>14826484.550000003</v>
      </c>
    </row>
    <row r="97" spans="2:7" x14ac:dyDescent="0.25">
      <c r="B97" s="109">
        <v>44385</v>
      </c>
      <c r="C97" s="110" t="s">
        <v>94</v>
      </c>
      <c r="D97" s="116" t="s">
        <v>252</v>
      </c>
      <c r="E97" s="113"/>
      <c r="F97" s="113">
        <v>450000</v>
      </c>
      <c r="G97" s="77">
        <f t="shared" si="2"/>
        <v>14376484.550000003</v>
      </c>
    </row>
    <row r="98" spans="2:7" x14ac:dyDescent="0.25">
      <c r="B98" s="109">
        <v>44385</v>
      </c>
      <c r="C98" s="110" t="s">
        <v>96</v>
      </c>
      <c r="D98" s="116" t="s">
        <v>243</v>
      </c>
      <c r="E98" s="113"/>
      <c r="F98" s="113">
        <v>310000</v>
      </c>
      <c r="G98" s="77">
        <f t="shared" si="2"/>
        <v>14066484.550000003</v>
      </c>
    </row>
    <row r="99" spans="2:7" x14ac:dyDescent="0.25">
      <c r="B99" s="109">
        <v>44388</v>
      </c>
      <c r="C99" s="110" t="s">
        <v>253</v>
      </c>
      <c r="D99" s="117" t="s">
        <v>136</v>
      </c>
      <c r="E99" s="118">
        <v>38000</v>
      </c>
      <c r="F99" s="118"/>
      <c r="G99" s="77">
        <f t="shared" si="2"/>
        <v>14104484.550000003</v>
      </c>
    </row>
    <row r="100" spans="2:7" x14ac:dyDescent="0.25">
      <c r="B100" s="109">
        <v>44393</v>
      </c>
      <c r="C100" s="110" t="s">
        <v>254</v>
      </c>
      <c r="D100" s="117" t="s">
        <v>255</v>
      </c>
      <c r="E100" s="115">
        <v>55000</v>
      </c>
      <c r="F100" s="113"/>
      <c r="G100" s="77">
        <f t="shared" si="2"/>
        <v>14159484.550000003</v>
      </c>
    </row>
    <row r="101" spans="2:7" x14ac:dyDescent="0.25">
      <c r="B101" s="109">
        <v>44393</v>
      </c>
      <c r="C101" s="110" t="s">
        <v>256</v>
      </c>
      <c r="D101" s="117" t="s">
        <v>257</v>
      </c>
      <c r="E101" s="115">
        <v>48000</v>
      </c>
      <c r="F101" s="113"/>
      <c r="G101" s="77">
        <f t="shared" si="2"/>
        <v>14207484.550000003</v>
      </c>
    </row>
    <row r="102" spans="2:7" x14ac:dyDescent="0.25">
      <c r="B102" s="109">
        <v>44393</v>
      </c>
      <c r="C102" s="110" t="s">
        <v>258</v>
      </c>
      <c r="D102" s="117" t="s">
        <v>259</v>
      </c>
      <c r="E102" s="118">
        <v>100000</v>
      </c>
      <c r="F102" s="118"/>
      <c r="G102" s="77">
        <f t="shared" si="2"/>
        <v>14307484.550000003</v>
      </c>
    </row>
    <row r="103" spans="2:7" x14ac:dyDescent="0.25">
      <c r="B103" s="109">
        <v>44394</v>
      </c>
      <c r="C103" s="110" t="s">
        <v>260</v>
      </c>
      <c r="D103" s="117" t="s">
        <v>261</v>
      </c>
      <c r="E103" s="113">
        <v>50000</v>
      </c>
      <c r="F103" s="113"/>
      <c r="G103" s="77">
        <f t="shared" si="2"/>
        <v>14357484.550000003</v>
      </c>
    </row>
    <row r="104" spans="2:7" x14ac:dyDescent="0.25">
      <c r="B104" s="109">
        <v>44396</v>
      </c>
      <c r="C104" s="110" t="s">
        <v>262</v>
      </c>
      <c r="D104" s="117" t="s">
        <v>216</v>
      </c>
      <c r="E104" s="118">
        <v>50000</v>
      </c>
      <c r="F104" s="118"/>
      <c r="G104" s="77">
        <f t="shared" si="2"/>
        <v>14407484.550000003</v>
      </c>
    </row>
    <row r="105" spans="2:7" x14ac:dyDescent="0.25">
      <c r="B105" s="109">
        <v>44396</v>
      </c>
      <c r="C105" s="110" t="s">
        <v>263</v>
      </c>
      <c r="D105" s="117" t="s">
        <v>264</v>
      </c>
      <c r="E105" s="118">
        <v>350000</v>
      </c>
      <c r="F105" s="118"/>
      <c r="G105" s="77">
        <f t="shared" si="2"/>
        <v>14757484.550000003</v>
      </c>
    </row>
    <row r="106" spans="2:7" x14ac:dyDescent="0.25">
      <c r="B106" s="109">
        <v>44398</v>
      </c>
      <c r="C106" s="110" t="s">
        <v>265</v>
      </c>
      <c r="D106" s="117" t="s">
        <v>129</v>
      </c>
      <c r="E106" s="118">
        <v>83000</v>
      </c>
      <c r="F106" s="118"/>
      <c r="G106" s="77">
        <f t="shared" si="2"/>
        <v>14840484.550000003</v>
      </c>
    </row>
    <row r="107" spans="2:7" x14ac:dyDescent="0.25">
      <c r="B107" s="109">
        <v>44400</v>
      </c>
      <c r="C107" s="110" t="s">
        <v>266</v>
      </c>
      <c r="D107" s="117" t="s">
        <v>174</v>
      </c>
      <c r="E107" s="113">
        <v>38000</v>
      </c>
      <c r="F107" s="113"/>
      <c r="G107" s="77">
        <f t="shared" si="2"/>
        <v>14878484.550000003</v>
      </c>
    </row>
    <row r="108" spans="2:7" x14ac:dyDescent="0.25">
      <c r="B108" s="109">
        <v>44400</v>
      </c>
      <c r="C108" s="110" t="s">
        <v>267</v>
      </c>
      <c r="D108" s="117" t="s">
        <v>174</v>
      </c>
      <c r="E108" s="113">
        <v>350000</v>
      </c>
      <c r="F108" s="113"/>
      <c r="G108" s="77">
        <f t="shared" si="2"/>
        <v>15228484.550000003</v>
      </c>
    </row>
    <row r="109" spans="2:7" x14ac:dyDescent="0.25">
      <c r="B109" s="109">
        <v>44400</v>
      </c>
      <c r="C109" s="110" t="s">
        <v>99</v>
      </c>
      <c r="D109" s="117" t="s">
        <v>174</v>
      </c>
      <c r="E109" s="113"/>
      <c r="F109" s="113">
        <v>388000</v>
      </c>
      <c r="G109" s="77">
        <f t="shared" si="2"/>
        <v>14840484.550000003</v>
      </c>
    </row>
    <row r="110" spans="2:7" x14ac:dyDescent="0.25">
      <c r="B110" s="109">
        <v>44400</v>
      </c>
      <c r="C110" s="110" t="s">
        <v>102</v>
      </c>
      <c r="D110" s="117" t="s">
        <v>141</v>
      </c>
      <c r="E110" s="113"/>
      <c r="F110" s="113">
        <v>17500</v>
      </c>
      <c r="G110" s="77">
        <f t="shared" si="2"/>
        <v>14822984.550000003</v>
      </c>
    </row>
    <row r="111" spans="2:7" x14ac:dyDescent="0.25">
      <c r="B111" s="109">
        <v>44400</v>
      </c>
      <c r="C111" s="110" t="s">
        <v>105</v>
      </c>
      <c r="D111" s="116" t="s">
        <v>268</v>
      </c>
      <c r="E111" s="113"/>
      <c r="F111" s="113">
        <v>350000</v>
      </c>
      <c r="G111" s="77">
        <f t="shared" si="2"/>
        <v>14472984.550000003</v>
      </c>
    </row>
    <row r="112" spans="2:7" x14ac:dyDescent="0.25">
      <c r="B112" s="109">
        <v>44400</v>
      </c>
      <c r="C112" s="110" t="s">
        <v>108</v>
      </c>
      <c r="D112" s="116" t="s">
        <v>243</v>
      </c>
      <c r="E112" s="113"/>
      <c r="F112" s="113">
        <v>140000</v>
      </c>
      <c r="G112" s="77">
        <f t="shared" si="2"/>
        <v>14332984.550000003</v>
      </c>
    </row>
    <row r="113" spans="2:7" x14ac:dyDescent="0.25">
      <c r="B113" s="109">
        <v>44400</v>
      </c>
      <c r="C113" s="110" t="s">
        <v>109</v>
      </c>
      <c r="D113" s="116" t="s">
        <v>269</v>
      </c>
      <c r="E113" s="113"/>
      <c r="F113" s="113">
        <v>200000</v>
      </c>
      <c r="G113" s="77">
        <f t="shared" si="2"/>
        <v>14132984.550000003</v>
      </c>
    </row>
    <row r="114" spans="2:7" x14ac:dyDescent="0.25">
      <c r="B114" s="109">
        <v>44405</v>
      </c>
      <c r="C114" s="110" t="s">
        <v>111</v>
      </c>
      <c r="D114" s="116" t="s">
        <v>270</v>
      </c>
      <c r="E114" s="113"/>
      <c r="F114" s="113">
        <v>100000</v>
      </c>
      <c r="G114" s="77">
        <f t="shared" si="2"/>
        <v>14032984.550000003</v>
      </c>
    </row>
    <row r="115" spans="2:7" x14ac:dyDescent="0.25">
      <c r="B115" s="109">
        <v>44408</v>
      </c>
      <c r="C115" s="110" t="s">
        <v>271</v>
      </c>
      <c r="D115" s="117" t="s">
        <v>80</v>
      </c>
      <c r="E115" s="113">
        <v>1210.3</v>
      </c>
      <c r="F115" s="113"/>
      <c r="G115" s="77">
        <f t="shared" si="2"/>
        <v>14034194.850000003</v>
      </c>
    </row>
    <row r="116" spans="2:7" x14ac:dyDescent="0.25">
      <c r="B116" s="109">
        <v>44408</v>
      </c>
      <c r="C116" s="110" t="s">
        <v>113</v>
      </c>
      <c r="D116" s="117" t="s">
        <v>80</v>
      </c>
      <c r="E116" s="113"/>
      <c r="F116" s="113">
        <v>20542.68</v>
      </c>
      <c r="G116" s="77">
        <f t="shared" si="2"/>
        <v>14013652.170000004</v>
      </c>
    </row>
    <row r="117" spans="2:7" x14ac:dyDescent="0.25">
      <c r="B117" s="82">
        <v>44413</v>
      </c>
      <c r="C117" s="83" t="s">
        <v>272</v>
      </c>
      <c r="D117" s="119" t="s">
        <v>273</v>
      </c>
      <c r="E117" s="120">
        <v>400000</v>
      </c>
      <c r="F117" s="107"/>
      <c r="G117" s="77">
        <f t="shared" si="2"/>
        <v>14413652.170000004</v>
      </c>
    </row>
    <row r="118" spans="2:7" x14ac:dyDescent="0.25">
      <c r="B118" s="82">
        <v>44413</v>
      </c>
      <c r="C118" s="83" t="s">
        <v>274</v>
      </c>
      <c r="D118" s="121" t="s">
        <v>275</v>
      </c>
      <c r="E118" s="103">
        <v>80000</v>
      </c>
      <c r="F118" s="107"/>
      <c r="G118" s="77">
        <f t="shared" si="2"/>
        <v>14493652.170000004</v>
      </c>
    </row>
    <row r="119" spans="2:7" x14ac:dyDescent="0.25">
      <c r="B119" s="82">
        <v>44417</v>
      </c>
      <c r="C119" s="83" t="s">
        <v>116</v>
      </c>
      <c r="D119" s="121" t="s">
        <v>231</v>
      </c>
      <c r="E119" s="103"/>
      <c r="F119" s="107">
        <v>500000</v>
      </c>
      <c r="G119" s="77">
        <f t="shared" si="2"/>
        <v>13993652.170000004</v>
      </c>
    </row>
    <row r="120" spans="2:7" x14ac:dyDescent="0.25">
      <c r="B120" s="82">
        <v>44417</v>
      </c>
      <c r="C120" s="83" t="s">
        <v>119</v>
      </c>
      <c r="D120" s="122" t="s">
        <v>231</v>
      </c>
      <c r="E120" s="103"/>
      <c r="F120" s="107">
        <v>2000000</v>
      </c>
      <c r="G120" s="77">
        <f t="shared" si="2"/>
        <v>11993652.170000004</v>
      </c>
    </row>
    <row r="121" spans="2:7" x14ac:dyDescent="0.25">
      <c r="B121" s="82">
        <v>44418</v>
      </c>
      <c r="C121" s="83" t="s">
        <v>276</v>
      </c>
      <c r="D121" s="122" t="s">
        <v>277</v>
      </c>
      <c r="E121" s="107">
        <v>80000</v>
      </c>
      <c r="F121" s="107"/>
      <c r="G121" s="77">
        <f t="shared" si="2"/>
        <v>12073652.170000004</v>
      </c>
    </row>
    <row r="122" spans="2:7" x14ac:dyDescent="0.25">
      <c r="B122" s="82">
        <v>44421</v>
      </c>
      <c r="C122" s="83" t="s">
        <v>278</v>
      </c>
      <c r="D122" s="122" t="s">
        <v>243</v>
      </c>
      <c r="E122" s="107">
        <v>80000</v>
      </c>
      <c r="F122" s="107"/>
      <c r="G122" s="77">
        <f t="shared" si="2"/>
        <v>12153652.170000004</v>
      </c>
    </row>
    <row r="123" spans="2:7" x14ac:dyDescent="0.25">
      <c r="B123" s="82">
        <v>44423</v>
      </c>
      <c r="C123" s="83" t="s">
        <v>279</v>
      </c>
      <c r="D123" s="123" t="s">
        <v>117</v>
      </c>
      <c r="E123" s="124">
        <v>50000</v>
      </c>
      <c r="F123" s="124"/>
      <c r="G123" s="77">
        <f t="shared" si="2"/>
        <v>12203652.170000004</v>
      </c>
    </row>
    <row r="124" spans="2:7" x14ac:dyDescent="0.25">
      <c r="B124" s="82">
        <v>44423</v>
      </c>
      <c r="C124" s="83" t="s">
        <v>280</v>
      </c>
      <c r="D124" s="123" t="s">
        <v>177</v>
      </c>
      <c r="E124" s="103">
        <v>200000</v>
      </c>
      <c r="F124" s="107"/>
      <c r="G124" s="77">
        <f t="shared" si="2"/>
        <v>12403652.170000004</v>
      </c>
    </row>
    <row r="125" spans="2:7" x14ac:dyDescent="0.25">
      <c r="B125" s="82">
        <v>44425</v>
      </c>
      <c r="C125" s="83" t="s">
        <v>121</v>
      </c>
      <c r="D125" s="123" t="s">
        <v>252</v>
      </c>
      <c r="E125" s="103"/>
      <c r="F125" s="107">
        <v>1930000</v>
      </c>
      <c r="G125" s="77">
        <f t="shared" si="2"/>
        <v>10473652.170000004</v>
      </c>
    </row>
    <row r="126" spans="2:7" x14ac:dyDescent="0.25">
      <c r="B126" s="82">
        <v>44425</v>
      </c>
      <c r="C126" s="83" t="s">
        <v>122</v>
      </c>
      <c r="D126" s="123" t="s">
        <v>252</v>
      </c>
      <c r="E126" s="124"/>
      <c r="F126" s="124">
        <v>500000</v>
      </c>
      <c r="G126" s="77">
        <f t="shared" si="2"/>
        <v>9973652.1700000037</v>
      </c>
    </row>
    <row r="127" spans="2:7" x14ac:dyDescent="0.25">
      <c r="B127" s="82">
        <v>44425</v>
      </c>
      <c r="C127" s="83" t="s">
        <v>124</v>
      </c>
      <c r="D127" s="123" t="s">
        <v>281</v>
      </c>
      <c r="E127" s="107"/>
      <c r="F127" s="107">
        <v>171000</v>
      </c>
      <c r="G127" s="77">
        <f t="shared" si="2"/>
        <v>9802652.1700000037</v>
      </c>
    </row>
    <row r="128" spans="2:7" x14ac:dyDescent="0.25">
      <c r="B128" s="82">
        <v>44425</v>
      </c>
      <c r="C128" s="83" t="s">
        <v>126</v>
      </c>
      <c r="D128" s="123" t="s">
        <v>282</v>
      </c>
      <c r="E128" s="124"/>
      <c r="F128" s="124">
        <v>250000</v>
      </c>
      <c r="G128" s="77">
        <f t="shared" si="2"/>
        <v>9552652.1700000037</v>
      </c>
    </row>
    <row r="129" spans="2:7" x14ac:dyDescent="0.25">
      <c r="B129" s="82">
        <v>44426</v>
      </c>
      <c r="C129" s="83" t="s">
        <v>283</v>
      </c>
      <c r="D129" s="123" t="s">
        <v>284</v>
      </c>
      <c r="E129" s="125">
        <v>80000</v>
      </c>
      <c r="F129" s="125"/>
      <c r="G129" s="77">
        <f t="shared" si="2"/>
        <v>9632652.1700000037</v>
      </c>
    </row>
    <row r="130" spans="2:7" x14ac:dyDescent="0.25">
      <c r="B130" s="82">
        <v>18</v>
      </c>
      <c r="C130" s="83" t="s">
        <v>285</v>
      </c>
      <c r="D130" s="123" t="s">
        <v>286</v>
      </c>
      <c r="E130" s="124">
        <v>80000</v>
      </c>
      <c r="F130" s="124"/>
      <c r="G130" s="77">
        <f t="shared" si="2"/>
        <v>9712652.1700000037</v>
      </c>
    </row>
    <row r="131" spans="2:7" x14ac:dyDescent="0.25">
      <c r="B131" s="82">
        <v>44426</v>
      </c>
      <c r="C131" s="83" t="s">
        <v>287</v>
      </c>
      <c r="D131" s="123" t="s">
        <v>216</v>
      </c>
      <c r="E131" s="125">
        <v>80000</v>
      </c>
      <c r="F131" s="125"/>
      <c r="G131" s="77">
        <f t="shared" si="2"/>
        <v>9792652.1700000037</v>
      </c>
    </row>
    <row r="132" spans="2:7" x14ac:dyDescent="0.25">
      <c r="B132" s="82">
        <v>44426</v>
      </c>
      <c r="C132" s="83" t="s">
        <v>288</v>
      </c>
      <c r="D132" s="123" t="s">
        <v>289</v>
      </c>
      <c r="E132" s="124">
        <v>80000</v>
      </c>
      <c r="F132" s="124"/>
      <c r="G132" s="77">
        <f t="shared" si="2"/>
        <v>9872652.1700000037</v>
      </c>
    </row>
    <row r="133" spans="2:7" x14ac:dyDescent="0.25">
      <c r="B133" s="82">
        <v>44429</v>
      </c>
      <c r="C133" s="83" t="s">
        <v>290</v>
      </c>
      <c r="D133" s="123" t="s">
        <v>291</v>
      </c>
      <c r="E133" s="125">
        <v>200000</v>
      </c>
      <c r="F133" s="125"/>
      <c r="G133" s="77">
        <f t="shared" ref="G133:G196" si="3">G132+E133-F133</f>
        <v>10072652.170000004</v>
      </c>
    </row>
    <row r="134" spans="2:7" x14ac:dyDescent="0.25">
      <c r="B134" s="82">
        <v>44432</v>
      </c>
      <c r="C134" s="83" t="s">
        <v>292</v>
      </c>
      <c r="D134" s="126" t="s">
        <v>129</v>
      </c>
      <c r="E134" s="107">
        <v>4000</v>
      </c>
      <c r="F134" s="107"/>
      <c r="G134" s="77">
        <f t="shared" si="3"/>
        <v>10076652.170000004</v>
      </c>
    </row>
    <row r="135" spans="2:7" x14ac:dyDescent="0.25">
      <c r="B135" s="82">
        <v>44432</v>
      </c>
      <c r="C135" s="83" t="s">
        <v>293</v>
      </c>
      <c r="D135" s="122" t="s">
        <v>294</v>
      </c>
      <c r="E135" s="107">
        <v>80000</v>
      </c>
      <c r="F135" s="107"/>
      <c r="G135" s="77">
        <f t="shared" si="3"/>
        <v>10156652.170000004</v>
      </c>
    </row>
    <row r="136" spans="2:7" x14ac:dyDescent="0.25">
      <c r="B136" s="82">
        <v>44433</v>
      </c>
      <c r="C136" s="83" t="s">
        <v>295</v>
      </c>
      <c r="D136" s="123" t="s">
        <v>296</v>
      </c>
      <c r="E136" s="107">
        <v>40000</v>
      </c>
      <c r="F136" s="107"/>
      <c r="G136" s="77">
        <f t="shared" si="3"/>
        <v>10196652.170000004</v>
      </c>
    </row>
    <row r="137" spans="2:7" x14ac:dyDescent="0.25">
      <c r="B137" s="82">
        <v>44433</v>
      </c>
      <c r="C137" s="83" t="s">
        <v>127</v>
      </c>
      <c r="D137" s="123" t="s">
        <v>252</v>
      </c>
      <c r="E137" s="107"/>
      <c r="F137" s="107">
        <v>200000</v>
      </c>
      <c r="G137" s="77">
        <f t="shared" si="3"/>
        <v>9996652.1700000037</v>
      </c>
    </row>
    <row r="138" spans="2:7" x14ac:dyDescent="0.25">
      <c r="B138" s="82">
        <v>44434</v>
      </c>
      <c r="C138" s="83" t="s">
        <v>297</v>
      </c>
      <c r="D138" s="122" t="s">
        <v>298</v>
      </c>
      <c r="E138" s="107">
        <v>80000</v>
      </c>
      <c r="F138" s="107"/>
      <c r="G138" s="77">
        <f t="shared" si="3"/>
        <v>10076652.170000004</v>
      </c>
    </row>
    <row r="139" spans="2:7" x14ac:dyDescent="0.25">
      <c r="B139" s="82">
        <v>44439</v>
      </c>
      <c r="C139" s="83" t="s">
        <v>299</v>
      </c>
      <c r="D139" s="122" t="s">
        <v>80</v>
      </c>
      <c r="E139" s="107">
        <v>776.76</v>
      </c>
      <c r="F139" s="107"/>
      <c r="G139" s="77">
        <f t="shared" si="3"/>
        <v>10077428.930000003</v>
      </c>
    </row>
    <row r="140" spans="2:7" ht="15.75" thickBot="1" x14ac:dyDescent="0.3">
      <c r="B140" s="127">
        <v>44439</v>
      </c>
      <c r="C140" s="128" t="s">
        <v>128</v>
      </c>
      <c r="D140" s="129" t="s">
        <v>80</v>
      </c>
      <c r="E140" s="130"/>
      <c r="F140" s="130">
        <v>34924.68</v>
      </c>
      <c r="G140" s="77">
        <f t="shared" si="3"/>
        <v>10042504.250000004</v>
      </c>
    </row>
    <row r="141" spans="2:7" x14ac:dyDescent="0.25">
      <c r="B141" s="131">
        <v>44440</v>
      </c>
      <c r="C141" s="32" t="s">
        <v>300</v>
      </c>
      <c r="D141" s="4" t="s">
        <v>301</v>
      </c>
      <c r="E141" s="132">
        <v>80000</v>
      </c>
      <c r="F141" s="29"/>
      <c r="G141" s="77">
        <f t="shared" si="3"/>
        <v>10122504.250000004</v>
      </c>
    </row>
    <row r="142" spans="2:7" x14ac:dyDescent="0.25">
      <c r="B142" s="131">
        <v>44442</v>
      </c>
      <c r="C142" s="32" t="s">
        <v>302</v>
      </c>
      <c r="D142" s="33" t="s">
        <v>296</v>
      </c>
      <c r="E142" s="132">
        <v>30000</v>
      </c>
      <c r="F142" s="29"/>
      <c r="G142" s="77">
        <f t="shared" si="3"/>
        <v>10152504.250000004</v>
      </c>
    </row>
    <row r="143" spans="2:7" x14ac:dyDescent="0.25">
      <c r="B143" s="131">
        <v>44442</v>
      </c>
      <c r="C143" s="32" t="s">
        <v>303</v>
      </c>
      <c r="D143" s="9" t="s">
        <v>304</v>
      </c>
      <c r="E143" s="133">
        <v>80000</v>
      </c>
      <c r="F143" s="29"/>
      <c r="G143" s="77">
        <f t="shared" si="3"/>
        <v>10232504.250000004</v>
      </c>
    </row>
    <row r="144" spans="2:7" x14ac:dyDescent="0.25">
      <c r="B144" s="131">
        <v>44442</v>
      </c>
      <c r="C144" s="32" t="s">
        <v>305</v>
      </c>
      <c r="D144" s="9" t="s">
        <v>306</v>
      </c>
      <c r="E144" s="133">
        <v>16000</v>
      </c>
      <c r="F144" s="29"/>
      <c r="G144" s="77">
        <f t="shared" si="3"/>
        <v>10248504.250000004</v>
      </c>
    </row>
    <row r="145" spans="2:7" x14ac:dyDescent="0.25">
      <c r="B145" s="131">
        <v>44442</v>
      </c>
      <c r="C145" s="32" t="s">
        <v>130</v>
      </c>
      <c r="D145" s="33" t="s">
        <v>307</v>
      </c>
      <c r="E145" s="133"/>
      <c r="F145" s="29">
        <v>340000</v>
      </c>
      <c r="G145" s="77">
        <f t="shared" si="3"/>
        <v>9908504.2500000037</v>
      </c>
    </row>
    <row r="146" spans="2:7" x14ac:dyDescent="0.25">
      <c r="B146" s="131">
        <v>44442</v>
      </c>
      <c r="C146" s="32" t="s">
        <v>132</v>
      </c>
      <c r="D146" s="11" t="s">
        <v>252</v>
      </c>
      <c r="E146" s="29"/>
      <c r="F146" s="29">
        <v>215000</v>
      </c>
      <c r="G146" s="77">
        <f t="shared" si="3"/>
        <v>9693504.2500000037</v>
      </c>
    </row>
    <row r="147" spans="2:7" x14ac:dyDescent="0.25">
      <c r="B147" s="131">
        <v>44442</v>
      </c>
      <c r="C147" s="32" t="s">
        <v>133</v>
      </c>
      <c r="D147" s="33" t="s">
        <v>307</v>
      </c>
      <c r="E147" s="29"/>
      <c r="F147" s="29">
        <v>600000</v>
      </c>
      <c r="G147" s="77">
        <f t="shared" si="3"/>
        <v>9093504.2500000037</v>
      </c>
    </row>
    <row r="148" spans="2:7" x14ac:dyDescent="0.25">
      <c r="B148" s="131">
        <v>44442</v>
      </c>
      <c r="C148" s="32" t="s">
        <v>135</v>
      </c>
      <c r="D148" s="11" t="s">
        <v>252</v>
      </c>
      <c r="E148" s="29"/>
      <c r="F148" s="29">
        <v>2430000</v>
      </c>
      <c r="G148" s="77">
        <f t="shared" si="3"/>
        <v>6663504.2500000037</v>
      </c>
    </row>
    <row r="149" spans="2:7" x14ac:dyDescent="0.25">
      <c r="B149" s="131">
        <v>44442</v>
      </c>
      <c r="C149" s="32" t="s">
        <v>137</v>
      </c>
      <c r="D149" s="11" t="s">
        <v>281</v>
      </c>
      <c r="E149" s="29"/>
      <c r="F149" s="29">
        <v>9000</v>
      </c>
      <c r="G149" s="77">
        <f t="shared" si="3"/>
        <v>6654504.2500000037</v>
      </c>
    </row>
    <row r="150" spans="2:7" x14ac:dyDescent="0.25">
      <c r="B150" s="131">
        <v>44442</v>
      </c>
      <c r="C150" s="32" t="s">
        <v>139</v>
      </c>
      <c r="D150" s="33" t="s">
        <v>307</v>
      </c>
      <c r="E150" s="29"/>
      <c r="F150" s="29">
        <v>500000</v>
      </c>
      <c r="G150" s="77">
        <f t="shared" si="3"/>
        <v>6154504.2500000037</v>
      </c>
    </row>
    <row r="151" spans="2:7" x14ac:dyDescent="0.25">
      <c r="B151" s="131">
        <v>44443</v>
      </c>
      <c r="C151" s="32" t="s">
        <v>308</v>
      </c>
      <c r="D151" s="9" t="s">
        <v>309</v>
      </c>
      <c r="E151" s="133">
        <v>2000000</v>
      </c>
      <c r="F151" s="29"/>
      <c r="G151" s="77">
        <f t="shared" si="3"/>
        <v>8154504.2500000037</v>
      </c>
    </row>
    <row r="152" spans="2:7" x14ac:dyDescent="0.25">
      <c r="B152" s="134">
        <v>44461</v>
      </c>
      <c r="C152" s="135" t="s">
        <v>310</v>
      </c>
      <c r="D152" s="33" t="s">
        <v>311</v>
      </c>
      <c r="E152" s="133">
        <v>56000</v>
      </c>
      <c r="F152" s="29"/>
      <c r="G152" s="77">
        <f t="shared" si="3"/>
        <v>8210504.2500000037</v>
      </c>
    </row>
    <row r="153" spans="2:7" x14ac:dyDescent="0.25">
      <c r="B153" s="131">
        <v>44466</v>
      </c>
      <c r="C153" s="32" t="s">
        <v>140</v>
      </c>
      <c r="D153" s="33" t="s">
        <v>193</v>
      </c>
      <c r="E153" s="133"/>
      <c r="F153" s="29">
        <v>378000</v>
      </c>
      <c r="G153" s="77">
        <f t="shared" si="3"/>
        <v>7832504.2500000037</v>
      </c>
    </row>
    <row r="154" spans="2:7" x14ac:dyDescent="0.25">
      <c r="B154" s="131">
        <v>44466</v>
      </c>
      <c r="C154" s="32" t="s">
        <v>142</v>
      </c>
      <c r="D154" s="33" t="s">
        <v>312</v>
      </c>
      <c r="E154" s="133"/>
      <c r="F154" s="29">
        <v>179850</v>
      </c>
      <c r="G154" s="77">
        <f t="shared" si="3"/>
        <v>7652654.2500000037</v>
      </c>
    </row>
    <row r="155" spans="2:7" x14ac:dyDescent="0.25">
      <c r="B155" s="131">
        <v>44466</v>
      </c>
      <c r="C155" s="32" t="s">
        <v>144</v>
      </c>
      <c r="D155" s="33" t="s">
        <v>282</v>
      </c>
      <c r="E155" s="29"/>
      <c r="F155" s="29">
        <v>150000</v>
      </c>
      <c r="G155" s="77">
        <f t="shared" si="3"/>
        <v>7502654.2500000037</v>
      </c>
    </row>
    <row r="156" spans="2:7" x14ac:dyDescent="0.25">
      <c r="B156" s="131">
        <v>44466</v>
      </c>
      <c r="C156" s="32" t="s">
        <v>145</v>
      </c>
      <c r="D156" s="33" t="s">
        <v>141</v>
      </c>
      <c r="E156" s="29"/>
      <c r="F156" s="29">
        <v>24000</v>
      </c>
      <c r="G156" s="77">
        <f t="shared" si="3"/>
        <v>7478654.2500000037</v>
      </c>
    </row>
    <row r="157" spans="2:7" x14ac:dyDescent="0.25">
      <c r="B157" s="131">
        <v>44466</v>
      </c>
      <c r="C157" s="32" t="s">
        <v>147</v>
      </c>
      <c r="D157" s="33" t="s">
        <v>313</v>
      </c>
      <c r="E157" s="29"/>
      <c r="F157" s="29">
        <v>1992000</v>
      </c>
      <c r="G157" s="77">
        <f t="shared" si="3"/>
        <v>5486654.2500000037</v>
      </c>
    </row>
    <row r="158" spans="2:7" x14ac:dyDescent="0.25">
      <c r="B158" s="134">
        <v>44467</v>
      </c>
      <c r="C158" s="135" t="s">
        <v>314</v>
      </c>
      <c r="D158" s="11" t="s">
        <v>315</v>
      </c>
      <c r="E158" s="133">
        <v>80000</v>
      </c>
      <c r="F158" s="29"/>
      <c r="G158" s="77">
        <f t="shared" si="3"/>
        <v>5566654.2500000037</v>
      </c>
    </row>
    <row r="159" spans="2:7" x14ac:dyDescent="0.25">
      <c r="B159" s="134">
        <v>44469</v>
      </c>
      <c r="C159" s="135" t="s">
        <v>316</v>
      </c>
      <c r="D159" s="11" t="s">
        <v>80</v>
      </c>
      <c r="E159" s="133">
        <v>327.45</v>
      </c>
      <c r="F159" s="29"/>
      <c r="G159" s="77">
        <f t="shared" si="3"/>
        <v>5566981.7000000039</v>
      </c>
    </row>
    <row r="160" spans="2:7" ht="15.75" thickBot="1" x14ac:dyDescent="0.3">
      <c r="B160" s="136">
        <v>44469</v>
      </c>
      <c r="C160" s="137" t="s">
        <v>317</v>
      </c>
      <c r="D160" s="138" t="s">
        <v>80</v>
      </c>
      <c r="E160" s="139"/>
      <c r="F160" s="139">
        <v>39992.080000000002</v>
      </c>
      <c r="G160" s="77">
        <f t="shared" si="3"/>
        <v>5526989.6200000038</v>
      </c>
    </row>
    <row r="161" spans="2:7" x14ac:dyDescent="0.25">
      <c r="B161" s="140">
        <v>44471</v>
      </c>
      <c r="C161" s="141" t="s">
        <v>318</v>
      </c>
      <c r="D161" s="121" t="s">
        <v>319</v>
      </c>
      <c r="E161" s="40">
        <v>300000</v>
      </c>
      <c r="F161" s="40"/>
      <c r="G161" s="77">
        <f t="shared" si="3"/>
        <v>5826989.6200000038</v>
      </c>
    </row>
    <row r="162" spans="2:7" x14ac:dyDescent="0.25">
      <c r="B162" s="140">
        <v>44475</v>
      </c>
      <c r="C162" s="141" t="s">
        <v>320</v>
      </c>
      <c r="D162" s="121" t="s">
        <v>321</v>
      </c>
      <c r="E162" s="103">
        <v>100000</v>
      </c>
      <c r="F162" s="29"/>
      <c r="G162" s="77">
        <f t="shared" si="3"/>
        <v>5926989.6200000038</v>
      </c>
    </row>
    <row r="163" spans="2:7" x14ac:dyDescent="0.25">
      <c r="B163" s="140">
        <v>44476</v>
      </c>
      <c r="C163" s="141" t="s">
        <v>322</v>
      </c>
      <c r="D163" s="121" t="s">
        <v>319</v>
      </c>
      <c r="E163" s="103">
        <v>50000</v>
      </c>
      <c r="F163" s="29"/>
      <c r="G163" s="77">
        <f t="shared" si="3"/>
        <v>5976989.6200000038</v>
      </c>
    </row>
    <row r="164" spans="2:7" x14ac:dyDescent="0.25">
      <c r="B164" s="140">
        <v>44476</v>
      </c>
      <c r="C164" s="141" t="s">
        <v>323</v>
      </c>
      <c r="D164" s="123" t="s">
        <v>129</v>
      </c>
      <c r="E164" s="103">
        <v>8000</v>
      </c>
      <c r="F164" s="29"/>
      <c r="G164" s="77">
        <f t="shared" si="3"/>
        <v>5984989.6200000038</v>
      </c>
    </row>
    <row r="165" spans="2:7" x14ac:dyDescent="0.25">
      <c r="B165" s="142">
        <v>44476</v>
      </c>
      <c r="C165" s="141" t="s">
        <v>167</v>
      </c>
      <c r="D165" s="123" t="s">
        <v>252</v>
      </c>
      <c r="E165" s="133"/>
      <c r="F165" s="103">
        <v>210400</v>
      </c>
      <c r="G165" s="77">
        <f t="shared" si="3"/>
        <v>5774589.6200000038</v>
      </c>
    </row>
    <row r="166" spans="2:7" x14ac:dyDescent="0.25">
      <c r="B166" s="142">
        <v>44476</v>
      </c>
      <c r="C166" s="141" t="s">
        <v>168</v>
      </c>
      <c r="D166" s="122" t="s">
        <v>307</v>
      </c>
      <c r="E166" s="133"/>
      <c r="F166" s="103">
        <v>340000</v>
      </c>
      <c r="G166" s="77">
        <f t="shared" si="3"/>
        <v>5434589.6200000038</v>
      </c>
    </row>
    <row r="167" spans="2:7" x14ac:dyDescent="0.25">
      <c r="B167" s="131">
        <v>44481</v>
      </c>
      <c r="C167" s="32" t="s">
        <v>324</v>
      </c>
      <c r="D167" s="33" t="s">
        <v>325</v>
      </c>
      <c r="E167" s="29">
        <v>30000</v>
      </c>
      <c r="F167" s="29"/>
      <c r="G167" s="77">
        <f t="shared" si="3"/>
        <v>5464589.6200000038</v>
      </c>
    </row>
    <row r="168" spans="2:7" x14ac:dyDescent="0.25">
      <c r="B168" s="131">
        <v>44482</v>
      </c>
      <c r="C168" s="32" t="s">
        <v>171</v>
      </c>
      <c r="D168" s="122" t="s">
        <v>307</v>
      </c>
      <c r="E168" s="133"/>
      <c r="F168" s="29">
        <v>700000</v>
      </c>
      <c r="G168" s="77">
        <f t="shared" si="3"/>
        <v>4764589.6200000038</v>
      </c>
    </row>
    <row r="169" spans="2:7" x14ac:dyDescent="0.25">
      <c r="B169" s="134">
        <v>44482</v>
      </c>
      <c r="C169" s="135" t="s">
        <v>173</v>
      </c>
      <c r="D169" s="33" t="s">
        <v>231</v>
      </c>
      <c r="E169" s="133"/>
      <c r="F169" s="29">
        <v>2000000</v>
      </c>
      <c r="G169" s="77">
        <f t="shared" si="3"/>
        <v>2764589.6200000038</v>
      </c>
    </row>
    <row r="170" spans="2:7" x14ac:dyDescent="0.25">
      <c r="B170" s="131">
        <v>44488</v>
      </c>
      <c r="C170" s="32" t="s">
        <v>326</v>
      </c>
      <c r="D170" s="33" t="s">
        <v>304</v>
      </c>
      <c r="E170" s="133">
        <v>87000</v>
      </c>
      <c r="F170" s="29"/>
      <c r="G170" s="77">
        <f t="shared" si="3"/>
        <v>2851589.6200000038</v>
      </c>
    </row>
    <row r="171" spans="2:7" x14ac:dyDescent="0.25">
      <c r="B171" s="143">
        <v>44494</v>
      </c>
      <c r="C171" s="144" t="s">
        <v>327</v>
      </c>
      <c r="D171" s="145" t="s">
        <v>328</v>
      </c>
      <c r="E171" s="146">
        <v>92000</v>
      </c>
      <c r="F171" s="29"/>
      <c r="G171" s="77">
        <f t="shared" si="3"/>
        <v>2943589.6200000038</v>
      </c>
    </row>
    <row r="172" spans="2:7" x14ac:dyDescent="0.25">
      <c r="B172" s="131">
        <v>44494</v>
      </c>
      <c r="C172" s="32" t="s">
        <v>176</v>
      </c>
      <c r="D172" s="33" t="s">
        <v>141</v>
      </c>
      <c r="E172" s="29"/>
      <c r="F172" s="29">
        <v>112000</v>
      </c>
      <c r="G172" s="77">
        <f t="shared" si="3"/>
        <v>2831589.6200000038</v>
      </c>
    </row>
    <row r="173" spans="2:7" x14ac:dyDescent="0.25">
      <c r="B173" s="131">
        <v>44494</v>
      </c>
      <c r="C173" s="32" t="s">
        <v>178</v>
      </c>
      <c r="D173" s="33" t="s">
        <v>141</v>
      </c>
      <c r="E173" s="29"/>
      <c r="F173" s="29">
        <v>23000</v>
      </c>
      <c r="G173" s="77">
        <f t="shared" si="3"/>
        <v>2808589.6200000038</v>
      </c>
    </row>
    <row r="174" spans="2:7" x14ac:dyDescent="0.25">
      <c r="B174" s="143">
        <v>44496</v>
      </c>
      <c r="C174" s="144" t="s">
        <v>329</v>
      </c>
      <c r="D174" s="145" t="s">
        <v>129</v>
      </c>
      <c r="E174" s="147">
        <v>36000</v>
      </c>
      <c r="F174" s="29"/>
      <c r="G174" s="77">
        <f t="shared" si="3"/>
        <v>2844589.6200000038</v>
      </c>
    </row>
    <row r="175" spans="2:7" x14ac:dyDescent="0.25">
      <c r="B175" s="148">
        <v>44496</v>
      </c>
      <c r="C175" s="149" t="s">
        <v>330</v>
      </c>
      <c r="D175" s="150" t="s">
        <v>331</v>
      </c>
      <c r="E175" s="146">
        <v>80000</v>
      </c>
      <c r="F175" s="29"/>
      <c r="G175" s="77">
        <f t="shared" si="3"/>
        <v>2924589.6200000038</v>
      </c>
    </row>
    <row r="176" spans="2:7" x14ac:dyDescent="0.25">
      <c r="B176" s="134">
        <v>44497</v>
      </c>
      <c r="C176" s="135" t="s">
        <v>180</v>
      </c>
      <c r="D176" s="11" t="s">
        <v>141</v>
      </c>
      <c r="E176" s="133"/>
      <c r="F176" s="29">
        <v>15000</v>
      </c>
      <c r="G176" s="77">
        <f t="shared" si="3"/>
        <v>2909589.6200000038</v>
      </c>
    </row>
    <row r="177" spans="2:7" x14ac:dyDescent="0.25">
      <c r="B177" s="134">
        <v>44500</v>
      </c>
      <c r="C177" s="135" t="s">
        <v>332</v>
      </c>
      <c r="D177" s="11" t="s">
        <v>333</v>
      </c>
      <c r="E177" s="133">
        <v>161.08000000000001</v>
      </c>
      <c r="F177" s="29"/>
      <c r="G177" s="77">
        <f t="shared" si="3"/>
        <v>2909750.7000000039</v>
      </c>
    </row>
    <row r="178" spans="2:7" ht="27" thickBot="1" x14ac:dyDescent="0.3">
      <c r="B178" s="136">
        <v>44500</v>
      </c>
      <c r="C178" s="137" t="s">
        <v>182</v>
      </c>
      <c r="D178" s="138" t="s">
        <v>334</v>
      </c>
      <c r="E178" s="139"/>
      <c r="F178" s="139">
        <v>26322.28</v>
      </c>
      <c r="G178" s="77">
        <f t="shared" si="3"/>
        <v>2883428.4200000041</v>
      </c>
    </row>
    <row r="179" spans="2:7" x14ac:dyDescent="0.25">
      <c r="B179" s="151">
        <v>44505</v>
      </c>
      <c r="C179" s="152" t="s">
        <v>335</v>
      </c>
      <c r="D179" s="153" t="s">
        <v>336</v>
      </c>
      <c r="E179" s="154">
        <v>153500</v>
      </c>
      <c r="F179" s="155"/>
      <c r="G179" s="77">
        <f t="shared" si="3"/>
        <v>3036928.4200000041</v>
      </c>
    </row>
    <row r="180" spans="2:7" x14ac:dyDescent="0.25">
      <c r="B180" s="151">
        <v>44508</v>
      </c>
      <c r="C180" s="152" t="s">
        <v>337</v>
      </c>
      <c r="D180" s="145" t="s">
        <v>129</v>
      </c>
      <c r="E180" s="154">
        <v>12000</v>
      </c>
      <c r="F180" s="147"/>
      <c r="G180" s="77">
        <f t="shared" si="3"/>
        <v>3048928.4200000041</v>
      </c>
    </row>
    <row r="181" spans="2:7" x14ac:dyDescent="0.25">
      <c r="B181" s="151">
        <v>44510</v>
      </c>
      <c r="C181" s="152" t="s">
        <v>338</v>
      </c>
      <c r="D181" s="153" t="s">
        <v>339</v>
      </c>
      <c r="E181" s="154">
        <v>140000</v>
      </c>
      <c r="F181" s="147"/>
      <c r="G181" s="77">
        <f t="shared" si="3"/>
        <v>3188928.4200000041</v>
      </c>
    </row>
    <row r="182" spans="2:7" x14ac:dyDescent="0.25">
      <c r="B182" s="151">
        <v>44511</v>
      </c>
      <c r="C182" s="152" t="s">
        <v>340</v>
      </c>
      <c r="D182" s="145" t="s">
        <v>129</v>
      </c>
      <c r="E182" s="154">
        <v>12000</v>
      </c>
      <c r="F182" s="147"/>
      <c r="G182" s="77">
        <f t="shared" si="3"/>
        <v>3200928.4200000041</v>
      </c>
    </row>
    <row r="183" spans="2:7" x14ac:dyDescent="0.25">
      <c r="B183" s="151">
        <v>44511</v>
      </c>
      <c r="C183" s="152" t="s">
        <v>341</v>
      </c>
      <c r="D183" s="145" t="s">
        <v>129</v>
      </c>
      <c r="E183" s="154">
        <v>12000</v>
      </c>
      <c r="F183" s="154"/>
      <c r="G183" s="77">
        <f t="shared" si="3"/>
        <v>3212928.4200000041</v>
      </c>
    </row>
    <row r="184" spans="2:7" x14ac:dyDescent="0.25">
      <c r="B184" s="151">
        <v>44516</v>
      </c>
      <c r="C184" s="152" t="s">
        <v>342</v>
      </c>
      <c r="D184" s="33" t="s">
        <v>129</v>
      </c>
      <c r="E184" s="103">
        <v>4000</v>
      </c>
      <c r="F184" s="154"/>
      <c r="G184" s="77">
        <f t="shared" si="3"/>
        <v>3216928.4200000041</v>
      </c>
    </row>
    <row r="185" spans="2:7" x14ac:dyDescent="0.25">
      <c r="B185" s="151">
        <v>44517</v>
      </c>
      <c r="C185" s="152" t="s">
        <v>343</v>
      </c>
      <c r="D185" s="126" t="s">
        <v>129</v>
      </c>
      <c r="E185" s="154">
        <v>165000</v>
      </c>
      <c r="F185" s="147"/>
      <c r="G185" s="77">
        <f t="shared" si="3"/>
        <v>3381928.4200000041</v>
      </c>
    </row>
    <row r="186" spans="2:7" x14ac:dyDescent="0.25">
      <c r="B186" s="142">
        <v>44518</v>
      </c>
      <c r="C186" s="141" t="s">
        <v>185</v>
      </c>
      <c r="D186" s="156" t="s">
        <v>344</v>
      </c>
      <c r="E186" s="146"/>
      <c r="F186" s="147">
        <v>200000</v>
      </c>
      <c r="G186" s="77">
        <f t="shared" si="3"/>
        <v>3181928.4200000041</v>
      </c>
    </row>
    <row r="187" spans="2:7" x14ac:dyDescent="0.25">
      <c r="B187" s="143">
        <v>44523</v>
      </c>
      <c r="C187" s="152" t="s">
        <v>345</v>
      </c>
      <c r="D187" s="145" t="s">
        <v>336</v>
      </c>
      <c r="E187" s="154">
        <v>33000</v>
      </c>
      <c r="F187" s="147"/>
      <c r="G187" s="77">
        <f t="shared" si="3"/>
        <v>3214928.4200000041</v>
      </c>
    </row>
    <row r="188" spans="2:7" x14ac:dyDescent="0.25">
      <c r="B188" s="143">
        <v>44524</v>
      </c>
      <c r="C188" s="152" t="s">
        <v>346</v>
      </c>
      <c r="D188" s="145" t="s">
        <v>347</v>
      </c>
      <c r="E188" s="154">
        <v>177000</v>
      </c>
      <c r="F188" s="147"/>
      <c r="G188" s="77">
        <f t="shared" si="3"/>
        <v>3391928.4200000041</v>
      </c>
    </row>
    <row r="189" spans="2:7" x14ac:dyDescent="0.25">
      <c r="B189" s="143">
        <v>44524</v>
      </c>
      <c r="C189" s="152" t="s">
        <v>348</v>
      </c>
      <c r="D189" s="145" t="s">
        <v>347</v>
      </c>
      <c r="E189" s="147">
        <v>209000</v>
      </c>
      <c r="F189" s="147"/>
      <c r="G189" s="77">
        <f t="shared" si="3"/>
        <v>3600928.4200000041</v>
      </c>
    </row>
    <row r="190" spans="2:7" x14ac:dyDescent="0.25">
      <c r="B190" s="143">
        <v>44528</v>
      </c>
      <c r="C190" s="152" t="s">
        <v>349</v>
      </c>
      <c r="D190" s="145" t="s">
        <v>350</v>
      </c>
      <c r="E190" s="147">
        <v>96000</v>
      </c>
      <c r="F190" s="147"/>
      <c r="G190" s="77">
        <f t="shared" si="3"/>
        <v>3696928.4200000041</v>
      </c>
    </row>
    <row r="191" spans="2:7" x14ac:dyDescent="0.25">
      <c r="B191" s="148">
        <v>44530</v>
      </c>
      <c r="C191" s="152" t="s">
        <v>351</v>
      </c>
      <c r="D191" s="145" t="s">
        <v>328</v>
      </c>
      <c r="E191" s="146">
        <v>56000</v>
      </c>
      <c r="F191" s="147"/>
      <c r="G191" s="77">
        <f t="shared" si="3"/>
        <v>3752928.4200000041</v>
      </c>
    </row>
    <row r="192" spans="2:7" x14ac:dyDescent="0.25">
      <c r="B192" s="148">
        <v>44530</v>
      </c>
      <c r="C192" s="152" t="s">
        <v>352</v>
      </c>
      <c r="D192" s="150" t="s">
        <v>80</v>
      </c>
      <c r="E192" s="146">
        <v>128.63</v>
      </c>
      <c r="F192" s="147"/>
      <c r="G192" s="77">
        <f t="shared" si="3"/>
        <v>3753057.050000004</v>
      </c>
    </row>
    <row r="193" spans="2:7" x14ac:dyDescent="0.25">
      <c r="B193" s="142">
        <v>44530</v>
      </c>
      <c r="C193" s="141" t="s">
        <v>187</v>
      </c>
      <c r="D193" s="150" t="s">
        <v>80</v>
      </c>
      <c r="E193" s="146"/>
      <c r="F193" s="103">
        <v>13520.68</v>
      </c>
      <c r="G193" s="77">
        <f t="shared" si="3"/>
        <v>3739536.3700000038</v>
      </c>
    </row>
    <row r="194" spans="2:7" x14ac:dyDescent="0.25">
      <c r="B194" s="157">
        <v>44531</v>
      </c>
      <c r="C194" s="141" t="s">
        <v>353</v>
      </c>
      <c r="D194" s="121" t="s">
        <v>354</v>
      </c>
      <c r="E194" s="103">
        <v>80000</v>
      </c>
      <c r="F194" s="155"/>
      <c r="G194" s="77">
        <f t="shared" si="3"/>
        <v>3819536.3700000038</v>
      </c>
    </row>
    <row r="195" spans="2:7" ht="26.25" x14ac:dyDescent="0.25">
      <c r="B195" s="157">
        <v>44531</v>
      </c>
      <c r="C195" s="141" t="s">
        <v>355</v>
      </c>
      <c r="D195" s="33" t="s">
        <v>356</v>
      </c>
      <c r="E195" s="103">
        <v>12000000</v>
      </c>
      <c r="F195" s="147"/>
      <c r="G195" s="77">
        <f t="shared" si="3"/>
        <v>15819536.370000005</v>
      </c>
    </row>
    <row r="196" spans="2:7" x14ac:dyDescent="0.25">
      <c r="B196" s="157">
        <v>44532</v>
      </c>
      <c r="C196" s="141" t="s">
        <v>357</v>
      </c>
      <c r="D196" s="121" t="s">
        <v>358</v>
      </c>
      <c r="E196" s="103">
        <v>50000</v>
      </c>
      <c r="F196" s="147"/>
      <c r="G196" s="77">
        <f t="shared" si="3"/>
        <v>15869536.370000005</v>
      </c>
    </row>
    <row r="197" spans="2:7" x14ac:dyDescent="0.25">
      <c r="B197" s="157">
        <v>44534</v>
      </c>
      <c r="C197" s="141" t="s">
        <v>359</v>
      </c>
      <c r="D197" s="122" t="s">
        <v>360</v>
      </c>
      <c r="E197" s="103">
        <v>300000</v>
      </c>
      <c r="F197" s="147"/>
      <c r="G197" s="77">
        <f t="shared" ref="G197:G220" si="4">G196+E197-F197</f>
        <v>16169536.370000005</v>
      </c>
    </row>
    <row r="198" spans="2:7" x14ac:dyDescent="0.25">
      <c r="B198" s="157">
        <v>44534</v>
      </c>
      <c r="C198" s="141" t="s">
        <v>361</v>
      </c>
      <c r="D198" s="122" t="s">
        <v>360</v>
      </c>
      <c r="E198" s="103">
        <v>130000</v>
      </c>
      <c r="F198" s="154"/>
      <c r="G198" s="77">
        <f t="shared" si="4"/>
        <v>16299536.370000005</v>
      </c>
    </row>
    <row r="199" spans="2:7" x14ac:dyDescent="0.25">
      <c r="B199" s="157">
        <v>44535</v>
      </c>
      <c r="C199" s="141" t="s">
        <v>362</v>
      </c>
      <c r="D199" s="122" t="s">
        <v>360</v>
      </c>
      <c r="E199" s="103">
        <v>250000</v>
      </c>
      <c r="F199" s="154"/>
      <c r="G199" s="77">
        <f t="shared" si="4"/>
        <v>16549536.370000005</v>
      </c>
    </row>
    <row r="200" spans="2:7" x14ac:dyDescent="0.25">
      <c r="B200" s="157">
        <v>44536</v>
      </c>
      <c r="C200" s="141" t="s">
        <v>363</v>
      </c>
      <c r="D200" s="123" t="s">
        <v>364</v>
      </c>
      <c r="E200" s="103">
        <v>749350</v>
      </c>
      <c r="F200" s="147"/>
      <c r="G200" s="77">
        <f t="shared" si="4"/>
        <v>17298886.370000005</v>
      </c>
    </row>
    <row r="201" spans="2:7" x14ac:dyDescent="0.25">
      <c r="B201" s="158">
        <v>44537</v>
      </c>
      <c r="C201" s="141" t="s">
        <v>365</v>
      </c>
      <c r="D201" s="122" t="s">
        <v>360</v>
      </c>
      <c r="E201" s="133">
        <v>70000</v>
      </c>
      <c r="F201" s="147"/>
      <c r="G201" s="77">
        <f t="shared" si="4"/>
        <v>17368886.370000005</v>
      </c>
    </row>
    <row r="202" spans="2:7" x14ac:dyDescent="0.25">
      <c r="B202" s="143">
        <v>44537</v>
      </c>
      <c r="C202" s="152" t="s">
        <v>366</v>
      </c>
      <c r="D202" s="33" t="s">
        <v>177</v>
      </c>
      <c r="E202" s="103">
        <v>320000</v>
      </c>
      <c r="F202" s="147"/>
      <c r="G202" s="77">
        <f t="shared" si="4"/>
        <v>17688886.370000005</v>
      </c>
    </row>
    <row r="203" spans="2:7" x14ac:dyDescent="0.25">
      <c r="B203" s="158">
        <v>44538</v>
      </c>
      <c r="C203" s="141" t="s">
        <v>367</v>
      </c>
      <c r="D203" s="33" t="s">
        <v>331</v>
      </c>
      <c r="E203" s="154">
        <v>80000</v>
      </c>
      <c r="F203" s="147"/>
      <c r="G203" s="77">
        <f t="shared" si="4"/>
        <v>17768886.370000005</v>
      </c>
    </row>
    <row r="204" spans="2:7" x14ac:dyDescent="0.25">
      <c r="B204" s="158">
        <v>44540</v>
      </c>
      <c r="C204" s="141" t="s">
        <v>368</v>
      </c>
      <c r="D204" s="123" t="s">
        <v>364</v>
      </c>
      <c r="E204" s="103">
        <v>784000</v>
      </c>
      <c r="F204" s="147"/>
      <c r="G204" s="77">
        <f t="shared" si="4"/>
        <v>18552886.370000005</v>
      </c>
    </row>
    <row r="205" spans="2:7" x14ac:dyDescent="0.25">
      <c r="B205" s="158">
        <v>44540</v>
      </c>
      <c r="C205" s="141" t="s">
        <v>369</v>
      </c>
      <c r="D205" s="33" t="s">
        <v>331</v>
      </c>
      <c r="E205" s="103">
        <v>141000</v>
      </c>
      <c r="F205" s="147"/>
      <c r="G205" s="77">
        <f t="shared" si="4"/>
        <v>18693886.370000005</v>
      </c>
    </row>
    <row r="206" spans="2:7" x14ac:dyDescent="0.25">
      <c r="B206" s="159">
        <v>44540</v>
      </c>
      <c r="C206" s="141" t="s">
        <v>188</v>
      </c>
      <c r="D206" s="123" t="s">
        <v>370</v>
      </c>
      <c r="E206" s="103"/>
      <c r="F206" s="147">
        <v>3600000</v>
      </c>
      <c r="G206" s="77">
        <f t="shared" si="4"/>
        <v>15093886.370000005</v>
      </c>
    </row>
    <row r="207" spans="2:7" x14ac:dyDescent="0.25">
      <c r="B207" s="159">
        <v>44540</v>
      </c>
      <c r="C207" s="141" t="s">
        <v>190</v>
      </c>
      <c r="D207" s="123" t="s">
        <v>371</v>
      </c>
      <c r="E207" s="103"/>
      <c r="F207" s="147">
        <v>2700000</v>
      </c>
      <c r="G207" s="77">
        <f t="shared" si="4"/>
        <v>12393886.370000005</v>
      </c>
    </row>
    <row r="208" spans="2:7" x14ac:dyDescent="0.25">
      <c r="B208" s="158">
        <v>44541</v>
      </c>
      <c r="C208" s="141" t="s">
        <v>372</v>
      </c>
      <c r="D208" s="160" t="s">
        <v>373</v>
      </c>
      <c r="E208" s="103">
        <v>85000</v>
      </c>
      <c r="F208" s="147"/>
      <c r="G208" s="77">
        <f t="shared" si="4"/>
        <v>12478886.370000005</v>
      </c>
    </row>
    <row r="209" spans="2:7" x14ac:dyDescent="0.25">
      <c r="B209" s="159">
        <v>44541</v>
      </c>
      <c r="C209" s="141" t="s">
        <v>192</v>
      </c>
      <c r="D209" s="123" t="s">
        <v>374</v>
      </c>
      <c r="E209" s="103"/>
      <c r="F209" s="147">
        <v>5750000</v>
      </c>
      <c r="G209" s="77">
        <f t="shared" si="4"/>
        <v>6728886.3700000048</v>
      </c>
    </row>
    <row r="210" spans="2:7" x14ac:dyDescent="0.25">
      <c r="B210" s="161">
        <v>44543</v>
      </c>
      <c r="C210" s="141" t="s">
        <v>375</v>
      </c>
      <c r="D210" s="33" t="s">
        <v>360</v>
      </c>
      <c r="E210" s="103">
        <v>80000</v>
      </c>
      <c r="F210" s="147"/>
      <c r="G210" s="77">
        <f t="shared" si="4"/>
        <v>6808886.3700000048</v>
      </c>
    </row>
    <row r="211" spans="2:7" x14ac:dyDescent="0.25">
      <c r="B211" s="161">
        <v>44544</v>
      </c>
      <c r="C211" s="141" t="s">
        <v>376</v>
      </c>
      <c r="D211" s="11" t="s">
        <v>377</v>
      </c>
      <c r="E211" s="120">
        <v>300000</v>
      </c>
      <c r="F211" s="147"/>
      <c r="G211" s="77">
        <f t="shared" si="4"/>
        <v>7108886.3700000048</v>
      </c>
    </row>
    <row r="212" spans="2:7" x14ac:dyDescent="0.25">
      <c r="B212" s="162">
        <v>44546</v>
      </c>
      <c r="C212" s="141" t="s">
        <v>378</v>
      </c>
      <c r="D212" s="163" t="s">
        <v>374</v>
      </c>
      <c r="E212" s="120">
        <v>48200</v>
      </c>
      <c r="F212" s="103"/>
      <c r="G212" s="77">
        <f t="shared" si="4"/>
        <v>7157086.3700000048</v>
      </c>
    </row>
    <row r="213" spans="2:7" x14ac:dyDescent="0.25">
      <c r="B213" s="159">
        <v>44546</v>
      </c>
      <c r="C213" s="141" t="s">
        <v>195</v>
      </c>
      <c r="D213" s="123" t="s">
        <v>379</v>
      </c>
      <c r="E213" s="120"/>
      <c r="F213" s="103">
        <v>160000</v>
      </c>
      <c r="G213" s="77">
        <f t="shared" si="4"/>
        <v>6997086.3700000048</v>
      </c>
    </row>
    <row r="214" spans="2:7" x14ac:dyDescent="0.25">
      <c r="B214" s="159">
        <v>44546</v>
      </c>
      <c r="C214" s="141" t="s">
        <v>380</v>
      </c>
      <c r="D214" s="123" t="s">
        <v>243</v>
      </c>
      <c r="E214" s="120"/>
      <c r="F214" s="103">
        <v>300000</v>
      </c>
      <c r="G214" s="77">
        <f t="shared" si="4"/>
        <v>6697086.3700000048</v>
      </c>
    </row>
    <row r="215" spans="2:7" x14ac:dyDescent="0.25">
      <c r="B215" s="162">
        <v>44547</v>
      </c>
      <c r="C215" s="141" t="s">
        <v>381</v>
      </c>
      <c r="D215" s="163" t="s">
        <v>313</v>
      </c>
      <c r="E215" s="120">
        <v>500000</v>
      </c>
      <c r="F215" s="147"/>
      <c r="G215" s="77">
        <f t="shared" si="4"/>
        <v>7197086.3700000048</v>
      </c>
    </row>
    <row r="216" spans="2:7" x14ac:dyDescent="0.25">
      <c r="B216" s="162">
        <v>44548</v>
      </c>
      <c r="C216" s="141" t="s">
        <v>382</v>
      </c>
      <c r="D216" s="163" t="s">
        <v>383</v>
      </c>
      <c r="E216" s="120">
        <v>55000</v>
      </c>
      <c r="F216" s="29"/>
      <c r="G216" s="77">
        <f t="shared" si="4"/>
        <v>7252086.3700000048</v>
      </c>
    </row>
    <row r="217" spans="2:7" x14ac:dyDescent="0.25">
      <c r="B217" s="162">
        <v>44548</v>
      </c>
      <c r="C217" s="141" t="s">
        <v>384</v>
      </c>
      <c r="D217" s="164" t="s">
        <v>325</v>
      </c>
      <c r="E217" s="120">
        <v>30000</v>
      </c>
      <c r="F217" s="40"/>
      <c r="G217" s="77">
        <f t="shared" si="4"/>
        <v>7282086.3700000048</v>
      </c>
    </row>
    <row r="218" spans="2:7" x14ac:dyDescent="0.25">
      <c r="B218" s="162">
        <v>44550</v>
      </c>
      <c r="C218" s="141" t="s">
        <v>385</v>
      </c>
      <c r="D218" s="164" t="s">
        <v>386</v>
      </c>
      <c r="E218" s="120">
        <v>40000</v>
      </c>
      <c r="F218" s="165"/>
      <c r="G218" s="77">
        <f t="shared" si="4"/>
        <v>7322086.3700000048</v>
      </c>
    </row>
    <row r="219" spans="2:7" x14ac:dyDescent="0.25">
      <c r="B219" s="166">
        <v>44561</v>
      </c>
      <c r="C219" s="141" t="s">
        <v>387</v>
      </c>
      <c r="D219" s="167" t="s">
        <v>80</v>
      </c>
      <c r="E219" s="40">
        <v>647.08000000000004</v>
      </c>
      <c r="F219" s="40"/>
      <c r="G219" s="77">
        <f t="shared" si="4"/>
        <v>7322733.4500000048</v>
      </c>
    </row>
    <row r="220" spans="2:7" x14ac:dyDescent="0.25">
      <c r="B220" s="168">
        <v>44561</v>
      </c>
      <c r="C220" s="169">
        <v>133</v>
      </c>
      <c r="D220" s="170" t="s">
        <v>80</v>
      </c>
      <c r="E220" s="40"/>
      <c r="F220" s="40">
        <v>63082.59</v>
      </c>
      <c r="G220" s="76">
        <f t="shared" si="4"/>
        <v>7259650.860000005</v>
      </c>
    </row>
    <row r="221" spans="2:7" x14ac:dyDescent="0.25">
      <c r="B221" s="172"/>
      <c r="C221" s="172"/>
      <c r="D221" s="172"/>
      <c r="E221" s="173">
        <f>SUM(E2:E220)</f>
        <v>46630711.299999997</v>
      </c>
      <c r="F221" s="173">
        <f>SUM(F2:F220)</f>
        <v>39766643.469999999</v>
      </c>
      <c r="G221" s="173">
        <f>+E221-F221+G3</f>
        <v>7259650.8599999985</v>
      </c>
    </row>
    <row r="222" spans="2:7" x14ac:dyDescent="0.25">
      <c r="E222" s="171">
        <f>+'INGRESOS ENERO-DICI'!E181</f>
        <v>46630711.299999997</v>
      </c>
      <c r="F222" s="171">
        <f>+'EGRESOS ENERO-DICIEMBRE'!I79</f>
        <v>39766643.469999999</v>
      </c>
    </row>
    <row r="223" spans="2:7" x14ac:dyDescent="0.25">
      <c r="E223" s="171">
        <f>+E221-E222</f>
        <v>0</v>
      </c>
      <c r="F223" s="171">
        <f>+F221-F222</f>
        <v>0</v>
      </c>
    </row>
  </sheetData>
  <mergeCells count="1">
    <mergeCell ref="B1:G1"/>
  </mergeCells>
  <pageMargins left="0.23622047244094491" right="0.23622047244094491" top="0.74803149606299213" bottom="0.74803149606299213" header="0.31496062992125984" footer="0.31496062992125984"/>
  <pageSetup scale="12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G181"/>
  <sheetViews>
    <sheetView workbookViewId="0">
      <selection activeCell="F5" sqref="F5"/>
    </sheetView>
  </sheetViews>
  <sheetFormatPr baseColWidth="10" defaultRowHeight="15" x14ac:dyDescent="0.25"/>
  <cols>
    <col min="1" max="1" width="14" customWidth="1"/>
    <col min="2" max="2" width="5.7109375" customWidth="1"/>
    <col min="3" max="3" width="37.42578125" customWidth="1"/>
    <col min="4" max="4" width="13" customWidth="1"/>
    <col min="5" max="5" width="13.7109375" customWidth="1"/>
    <col min="6" max="6" width="27" customWidth="1"/>
    <col min="7" max="7" width="12.42578125" style="104" customWidth="1"/>
  </cols>
  <sheetData>
    <row r="1" spans="1:7" ht="73.5" customHeight="1" thickBot="1" x14ac:dyDescent="0.3">
      <c r="A1" s="596"/>
      <c r="B1" s="597"/>
      <c r="C1" s="597"/>
      <c r="D1" s="597"/>
      <c r="E1" s="597"/>
      <c r="F1" s="597"/>
      <c r="G1" s="597"/>
    </row>
    <row r="2" spans="1:7" ht="15.75" thickBot="1" x14ac:dyDescent="0.3">
      <c r="A2" s="614"/>
      <c r="B2" s="615"/>
      <c r="C2" s="615"/>
      <c r="D2" s="269"/>
      <c r="E2" s="270"/>
      <c r="F2" s="615"/>
      <c r="G2" s="615"/>
    </row>
    <row r="3" spans="1:7" x14ac:dyDescent="0.25">
      <c r="A3" s="614" t="s">
        <v>0</v>
      </c>
      <c r="B3" s="615" t="s">
        <v>1</v>
      </c>
      <c r="C3" s="615" t="s">
        <v>2</v>
      </c>
      <c r="D3" s="269" t="s">
        <v>6</v>
      </c>
      <c r="E3" s="270" t="s">
        <v>8</v>
      </c>
      <c r="F3" s="615" t="s">
        <v>152</v>
      </c>
      <c r="G3" s="615" t="s">
        <v>7</v>
      </c>
    </row>
    <row r="4" spans="1:7" ht="15" hidden="1" customHeight="1" x14ac:dyDescent="0.25">
      <c r="A4" s="51">
        <v>44209</v>
      </c>
      <c r="B4" s="26" t="s">
        <v>56</v>
      </c>
      <c r="C4" s="52" t="s">
        <v>11</v>
      </c>
      <c r="D4" s="57"/>
      <c r="E4" s="54">
        <v>9.66</v>
      </c>
      <c r="F4" s="53" t="s">
        <v>154</v>
      </c>
      <c r="G4" s="53"/>
    </row>
    <row r="5" spans="1:7" ht="15" customHeight="1" x14ac:dyDescent="0.25">
      <c r="A5" s="45">
        <v>44217</v>
      </c>
      <c r="B5" s="26" t="s">
        <v>57</v>
      </c>
      <c r="C5" s="17" t="s">
        <v>14</v>
      </c>
      <c r="D5" s="47">
        <v>17690414</v>
      </c>
      <c r="E5" s="29">
        <v>56000</v>
      </c>
      <c r="F5" s="9" t="s">
        <v>153</v>
      </c>
      <c r="G5" s="9" t="s">
        <v>15</v>
      </c>
    </row>
    <row r="6" spans="1:7" ht="15" customHeight="1" x14ac:dyDescent="0.25">
      <c r="A6" s="37">
        <v>80775</v>
      </c>
      <c r="B6" s="26" t="s">
        <v>58</v>
      </c>
      <c r="C6" s="11" t="s">
        <v>66</v>
      </c>
      <c r="D6" s="46">
        <v>75080145</v>
      </c>
      <c r="E6" s="29">
        <v>200000</v>
      </c>
      <c r="F6" s="9" t="s">
        <v>155</v>
      </c>
      <c r="G6" s="9" t="s">
        <v>67</v>
      </c>
    </row>
    <row r="7" spans="1:7" ht="15" hidden="1" customHeight="1" x14ac:dyDescent="0.25">
      <c r="A7" s="37">
        <v>44255</v>
      </c>
      <c r="B7" s="26" t="s">
        <v>59</v>
      </c>
      <c r="C7" s="11" t="s">
        <v>68</v>
      </c>
      <c r="D7" s="47"/>
      <c r="E7" s="29">
        <v>3.58</v>
      </c>
      <c r="F7" s="53" t="s">
        <v>154</v>
      </c>
      <c r="G7" s="9" t="s">
        <v>51</v>
      </c>
    </row>
    <row r="8" spans="1:7" ht="15" customHeight="1" x14ac:dyDescent="0.25">
      <c r="A8" s="37">
        <v>44286</v>
      </c>
      <c r="B8" s="26" t="s">
        <v>60</v>
      </c>
      <c r="C8" s="11" t="s">
        <v>70</v>
      </c>
      <c r="D8" s="46">
        <v>10141551</v>
      </c>
      <c r="E8" s="29">
        <v>100000</v>
      </c>
      <c r="F8" s="9" t="s">
        <v>156</v>
      </c>
      <c r="G8" s="9" t="s">
        <v>71</v>
      </c>
    </row>
    <row r="9" spans="1:7" ht="15" hidden="1" customHeight="1" x14ac:dyDescent="0.25">
      <c r="A9" s="37">
        <v>44286</v>
      </c>
      <c r="B9" s="26" t="s">
        <v>61</v>
      </c>
      <c r="C9" s="11" t="s">
        <v>68</v>
      </c>
      <c r="D9" s="30"/>
      <c r="E9" s="29">
        <v>1.02</v>
      </c>
      <c r="F9" s="53" t="s">
        <v>154</v>
      </c>
      <c r="G9" s="9"/>
    </row>
    <row r="10" spans="1:7" ht="15" customHeight="1" x14ac:dyDescent="0.25">
      <c r="A10" s="37">
        <v>44297</v>
      </c>
      <c r="B10" s="26" t="s">
        <v>63</v>
      </c>
      <c r="C10" s="4" t="s">
        <v>74</v>
      </c>
      <c r="D10" s="48">
        <v>55180511</v>
      </c>
      <c r="E10" s="29">
        <v>2930000</v>
      </c>
      <c r="F10" s="9" t="s">
        <v>157</v>
      </c>
      <c r="G10" s="9" t="s">
        <v>75</v>
      </c>
    </row>
    <row r="11" spans="1:7" ht="15" customHeight="1" x14ac:dyDescent="0.25">
      <c r="A11" s="37">
        <v>44299</v>
      </c>
      <c r="B11" s="26" t="s">
        <v>65</v>
      </c>
      <c r="C11" s="11" t="s">
        <v>76</v>
      </c>
      <c r="D11" s="48">
        <v>19392908</v>
      </c>
      <c r="E11" s="29">
        <v>670000</v>
      </c>
      <c r="F11" s="9" t="s">
        <v>157</v>
      </c>
      <c r="G11" s="9" t="s">
        <v>77</v>
      </c>
    </row>
    <row r="12" spans="1:7" ht="15" customHeight="1" x14ac:dyDescent="0.25">
      <c r="A12" s="37">
        <v>44310</v>
      </c>
      <c r="B12" s="26" t="s">
        <v>78</v>
      </c>
      <c r="C12" s="11" t="s">
        <v>74</v>
      </c>
      <c r="D12" s="48">
        <v>55180511</v>
      </c>
      <c r="E12" s="29">
        <v>270000</v>
      </c>
      <c r="F12" s="9" t="s">
        <v>157</v>
      </c>
      <c r="G12" s="9" t="s">
        <v>75</v>
      </c>
    </row>
    <row r="13" spans="1:7" ht="15" customHeight="1" x14ac:dyDescent="0.25">
      <c r="A13" s="37">
        <v>44316</v>
      </c>
      <c r="B13" s="26" t="s">
        <v>79</v>
      </c>
      <c r="C13" s="11" t="s">
        <v>80</v>
      </c>
      <c r="D13" s="30" t="s">
        <v>50</v>
      </c>
      <c r="E13" s="29">
        <v>81.290000000000006</v>
      </c>
      <c r="F13" s="53" t="s">
        <v>154</v>
      </c>
      <c r="G13" s="9" t="s">
        <v>51</v>
      </c>
    </row>
    <row r="14" spans="1:7" ht="15" customHeight="1" x14ac:dyDescent="0.25">
      <c r="A14" s="37">
        <v>44320</v>
      </c>
      <c r="B14" s="26" t="s">
        <v>82</v>
      </c>
      <c r="C14" s="4" t="s">
        <v>83</v>
      </c>
      <c r="D14" s="49">
        <v>20146808</v>
      </c>
      <c r="E14" s="29">
        <v>10000000</v>
      </c>
      <c r="F14" s="9" t="s">
        <v>158</v>
      </c>
      <c r="G14" s="9" t="s">
        <v>84</v>
      </c>
    </row>
    <row r="15" spans="1:7" ht="15" customHeight="1" x14ac:dyDescent="0.25">
      <c r="A15" s="37">
        <v>44322</v>
      </c>
      <c r="B15" s="26" t="s">
        <v>85</v>
      </c>
      <c r="C15" s="11" t="s">
        <v>86</v>
      </c>
      <c r="D15" s="50">
        <v>94368815</v>
      </c>
      <c r="E15" s="29">
        <v>1927000</v>
      </c>
      <c r="F15" s="9" t="s">
        <v>157</v>
      </c>
      <c r="G15" s="9" t="s">
        <v>87</v>
      </c>
    </row>
    <row r="16" spans="1:7" ht="15" customHeight="1" x14ac:dyDescent="0.25">
      <c r="A16" s="37">
        <v>44328</v>
      </c>
      <c r="B16" s="26" t="s">
        <v>88</v>
      </c>
      <c r="C16" s="11" t="s">
        <v>89</v>
      </c>
      <c r="D16" s="50">
        <v>49553862</v>
      </c>
      <c r="E16" s="29">
        <v>156000</v>
      </c>
      <c r="F16" s="9" t="s">
        <v>159</v>
      </c>
      <c r="G16" s="9" t="s">
        <v>90</v>
      </c>
    </row>
    <row r="17" spans="1:7" ht="15" customHeight="1" x14ac:dyDescent="0.25">
      <c r="A17" s="37">
        <v>44335</v>
      </c>
      <c r="B17" s="26" t="s">
        <v>91</v>
      </c>
      <c r="C17" s="11" t="s">
        <v>92</v>
      </c>
      <c r="D17" s="50">
        <v>19494308</v>
      </c>
      <c r="E17" s="29">
        <v>50000</v>
      </c>
      <c r="F17" s="9" t="s">
        <v>160</v>
      </c>
      <c r="G17" s="9" t="s">
        <v>71</v>
      </c>
    </row>
    <row r="18" spans="1:7" ht="15" hidden="1" customHeight="1" x14ac:dyDescent="0.25">
      <c r="A18" s="37">
        <v>44336</v>
      </c>
      <c r="B18" s="26" t="s">
        <v>93</v>
      </c>
      <c r="C18" s="11"/>
      <c r="D18" s="50"/>
      <c r="E18" s="29">
        <v>100000</v>
      </c>
      <c r="F18" s="9" t="s">
        <v>163</v>
      </c>
      <c r="G18" s="9"/>
    </row>
    <row r="19" spans="1:7" ht="15" customHeight="1" x14ac:dyDescent="0.25">
      <c r="A19" s="37">
        <v>44336</v>
      </c>
      <c r="B19" s="26" t="s">
        <v>94</v>
      </c>
      <c r="C19" s="11" t="s">
        <v>95</v>
      </c>
      <c r="D19" s="50">
        <v>15921453</v>
      </c>
      <c r="E19" s="29">
        <v>135000</v>
      </c>
      <c r="F19" s="9" t="s">
        <v>160</v>
      </c>
      <c r="G19" s="9" t="s">
        <v>71</v>
      </c>
    </row>
    <row r="20" spans="1:7" ht="15" customHeight="1" x14ac:dyDescent="0.25">
      <c r="A20" s="37">
        <v>44336</v>
      </c>
      <c r="B20" s="26" t="s">
        <v>96</v>
      </c>
      <c r="C20" s="11" t="s">
        <v>97</v>
      </c>
      <c r="D20" s="50">
        <v>86058186</v>
      </c>
      <c r="E20" s="29">
        <v>20000</v>
      </c>
      <c r="F20" s="9" t="s">
        <v>160</v>
      </c>
      <c r="G20" s="9" t="s">
        <v>98</v>
      </c>
    </row>
    <row r="21" spans="1:7" ht="15" customHeight="1" x14ac:dyDescent="0.25">
      <c r="A21" s="37">
        <v>44336</v>
      </c>
      <c r="B21" s="26" t="s">
        <v>99</v>
      </c>
      <c r="C21" s="11" t="s">
        <v>100</v>
      </c>
      <c r="D21" s="50">
        <v>12623600</v>
      </c>
      <c r="E21" s="29">
        <v>100000</v>
      </c>
      <c r="F21" s="9" t="s">
        <v>160</v>
      </c>
      <c r="G21" s="9" t="s">
        <v>101</v>
      </c>
    </row>
    <row r="22" spans="1:7" ht="15" customHeight="1" x14ac:dyDescent="0.25">
      <c r="A22" s="37">
        <v>44336</v>
      </c>
      <c r="B22" s="26" t="s">
        <v>102</v>
      </c>
      <c r="C22" s="11" t="s">
        <v>103</v>
      </c>
      <c r="D22" s="50">
        <v>80111367</v>
      </c>
      <c r="E22" s="29">
        <v>35000</v>
      </c>
      <c r="F22" s="9" t="s">
        <v>161</v>
      </c>
      <c r="G22" s="9" t="s">
        <v>104</v>
      </c>
    </row>
    <row r="23" spans="1:7" ht="15" customHeight="1" x14ac:dyDescent="0.25">
      <c r="A23" s="37">
        <v>44336</v>
      </c>
      <c r="B23" s="26" t="s">
        <v>105</v>
      </c>
      <c r="C23" s="11" t="s">
        <v>106</v>
      </c>
      <c r="D23" s="50">
        <v>33915571</v>
      </c>
      <c r="E23" s="29">
        <v>100000</v>
      </c>
      <c r="F23" s="9" t="s">
        <v>160</v>
      </c>
      <c r="G23" s="9" t="s">
        <v>107</v>
      </c>
    </row>
    <row r="24" spans="1:7" ht="15" customHeight="1" x14ac:dyDescent="0.25">
      <c r="A24" s="37">
        <v>44336</v>
      </c>
      <c r="B24" s="26" t="s">
        <v>108</v>
      </c>
      <c r="C24" s="11" t="s">
        <v>74</v>
      </c>
      <c r="D24" s="50">
        <v>55180511</v>
      </c>
      <c r="E24" s="29">
        <v>1270000</v>
      </c>
      <c r="F24" s="9" t="s">
        <v>159</v>
      </c>
      <c r="G24" s="9" t="s">
        <v>84</v>
      </c>
    </row>
    <row r="25" spans="1:7" ht="15" customHeight="1" x14ac:dyDescent="0.25">
      <c r="A25" s="37">
        <v>44336</v>
      </c>
      <c r="B25" s="26" t="s">
        <v>109</v>
      </c>
      <c r="C25" s="11" t="s">
        <v>110</v>
      </c>
      <c r="D25" s="50">
        <v>1032488526</v>
      </c>
      <c r="E25" s="29">
        <v>50000</v>
      </c>
      <c r="F25" s="9" t="s">
        <v>160</v>
      </c>
      <c r="G25" s="9"/>
    </row>
    <row r="26" spans="1:7" ht="15" customHeight="1" x14ac:dyDescent="0.25">
      <c r="A26" s="37">
        <v>44336</v>
      </c>
      <c r="B26" s="26" t="s">
        <v>111</v>
      </c>
      <c r="C26" s="11" t="s">
        <v>112</v>
      </c>
      <c r="D26" s="50">
        <v>36300246</v>
      </c>
      <c r="E26" s="29">
        <v>155000</v>
      </c>
      <c r="F26" s="9" t="s">
        <v>159</v>
      </c>
      <c r="G26" s="9" t="s">
        <v>98</v>
      </c>
    </row>
    <row r="27" spans="1:7" ht="15" customHeight="1" x14ac:dyDescent="0.25">
      <c r="A27" s="37">
        <v>44337</v>
      </c>
      <c r="B27" s="26" t="s">
        <v>113</v>
      </c>
      <c r="C27" s="11" t="s">
        <v>114</v>
      </c>
      <c r="D27" s="50">
        <v>75083451</v>
      </c>
      <c r="E27" s="29">
        <v>50000</v>
      </c>
      <c r="F27" s="9" t="s">
        <v>160</v>
      </c>
      <c r="G27" s="9" t="s">
        <v>115</v>
      </c>
    </row>
    <row r="28" spans="1:7" ht="15" customHeight="1" x14ac:dyDescent="0.25">
      <c r="A28" s="37">
        <v>44337</v>
      </c>
      <c r="B28" s="26" t="s">
        <v>116</v>
      </c>
      <c r="C28" s="11" t="s">
        <v>117</v>
      </c>
      <c r="D28" s="50">
        <v>29477167</v>
      </c>
      <c r="E28" s="29">
        <v>50000</v>
      </c>
      <c r="F28" s="9" t="s">
        <v>160</v>
      </c>
      <c r="G28" s="9" t="s">
        <v>118</v>
      </c>
    </row>
    <row r="29" spans="1:7" ht="15" customHeight="1" x14ac:dyDescent="0.25">
      <c r="A29" s="37">
        <v>44337</v>
      </c>
      <c r="B29" s="26" t="s">
        <v>119</v>
      </c>
      <c r="C29" s="11" t="s">
        <v>120</v>
      </c>
      <c r="D29" s="50">
        <v>16359436</v>
      </c>
      <c r="E29" s="29">
        <v>200000</v>
      </c>
      <c r="F29" s="9" t="s">
        <v>160</v>
      </c>
      <c r="G29" s="9" t="s">
        <v>118</v>
      </c>
    </row>
    <row r="30" spans="1:7" ht="15" hidden="1" customHeight="1" x14ac:dyDescent="0.25">
      <c r="A30" s="37">
        <v>44337</v>
      </c>
      <c r="B30" s="26" t="s">
        <v>121</v>
      </c>
      <c r="C30" s="11"/>
      <c r="D30" s="50"/>
      <c r="E30" s="29">
        <v>30000</v>
      </c>
      <c r="F30" s="9" t="s">
        <v>163</v>
      </c>
      <c r="G30" s="9"/>
    </row>
    <row r="31" spans="1:7" ht="15" customHeight="1" x14ac:dyDescent="0.25">
      <c r="A31" s="37">
        <v>44338</v>
      </c>
      <c r="B31" s="26" t="s">
        <v>122</v>
      </c>
      <c r="C31" s="11" t="s">
        <v>123</v>
      </c>
      <c r="D31" s="50">
        <v>93124290</v>
      </c>
      <c r="E31" s="29">
        <v>100000</v>
      </c>
      <c r="F31" s="9" t="s">
        <v>160</v>
      </c>
      <c r="G31" s="9"/>
    </row>
    <row r="32" spans="1:7" ht="15" customHeight="1" x14ac:dyDescent="0.25">
      <c r="A32" s="37">
        <v>44338</v>
      </c>
      <c r="B32" s="26" t="s">
        <v>124</v>
      </c>
      <c r="C32" s="11" t="s">
        <v>125</v>
      </c>
      <c r="D32" s="50">
        <v>39350897</v>
      </c>
      <c r="E32" s="29">
        <v>130000</v>
      </c>
      <c r="F32" s="9" t="s">
        <v>160</v>
      </c>
      <c r="G32" s="9"/>
    </row>
    <row r="33" spans="1:7" ht="15" customHeight="1" x14ac:dyDescent="0.25">
      <c r="A33" s="37">
        <v>44338</v>
      </c>
      <c r="B33" s="26" t="s">
        <v>126</v>
      </c>
      <c r="C33" s="11" t="s">
        <v>117</v>
      </c>
      <c r="D33" s="50">
        <v>29477167</v>
      </c>
      <c r="E33" s="29">
        <v>100000</v>
      </c>
      <c r="F33" s="9" t="s">
        <v>160</v>
      </c>
      <c r="G33" s="9"/>
    </row>
    <row r="34" spans="1:7" ht="15" hidden="1" customHeight="1" x14ac:dyDescent="0.25">
      <c r="A34" s="37">
        <v>44338</v>
      </c>
      <c r="B34" s="26" t="s">
        <v>127</v>
      </c>
      <c r="C34" s="11"/>
      <c r="D34" s="50"/>
      <c r="E34" s="29">
        <v>160000</v>
      </c>
      <c r="F34" s="9" t="s">
        <v>160</v>
      </c>
      <c r="G34" s="9"/>
    </row>
    <row r="35" spans="1:7" ht="15" customHeight="1" x14ac:dyDescent="0.25">
      <c r="A35" s="37">
        <v>44338</v>
      </c>
      <c r="B35" s="26" t="s">
        <v>128</v>
      </c>
      <c r="C35" s="11" t="s">
        <v>129</v>
      </c>
      <c r="D35" s="50">
        <v>19333349</v>
      </c>
      <c r="E35" s="29">
        <v>35000</v>
      </c>
      <c r="F35" s="9" t="s">
        <v>161</v>
      </c>
      <c r="G35" s="9"/>
    </row>
    <row r="36" spans="1:7" ht="15" customHeight="1" x14ac:dyDescent="0.25">
      <c r="A36" s="37">
        <v>44338</v>
      </c>
      <c r="B36" s="26" t="s">
        <v>130</v>
      </c>
      <c r="C36" s="11" t="s">
        <v>131</v>
      </c>
      <c r="D36" s="50">
        <v>21419964</v>
      </c>
      <c r="E36" s="29">
        <v>50000</v>
      </c>
      <c r="F36" s="9" t="s">
        <v>160</v>
      </c>
      <c r="G36" s="9"/>
    </row>
    <row r="37" spans="1:7" ht="15" hidden="1" customHeight="1" x14ac:dyDescent="0.25">
      <c r="A37" s="37">
        <v>44341</v>
      </c>
      <c r="B37" s="26" t="s">
        <v>132</v>
      </c>
      <c r="C37" s="11"/>
      <c r="D37" s="50"/>
      <c r="E37" s="29">
        <v>40000</v>
      </c>
      <c r="F37" s="9" t="s">
        <v>163</v>
      </c>
      <c r="G37" s="9"/>
    </row>
    <row r="38" spans="1:7" ht="15" customHeight="1" x14ac:dyDescent="0.25">
      <c r="A38" s="37">
        <v>44341</v>
      </c>
      <c r="B38" s="26" t="s">
        <v>133</v>
      </c>
      <c r="C38" s="11" t="s">
        <v>134</v>
      </c>
      <c r="D38" s="50">
        <v>1116269570</v>
      </c>
      <c r="E38" s="29">
        <v>200000</v>
      </c>
      <c r="F38" s="9" t="s">
        <v>160</v>
      </c>
      <c r="G38" s="9"/>
    </row>
    <row r="39" spans="1:7" ht="15" customHeight="1" x14ac:dyDescent="0.25">
      <c r="A39" s="37">
        <v>44342</v>
      </c>
      <c r="B39" s="26" t="s">
        <v>135</v>
      </c>
      <c r="C39" s="11" t="s">
        <v>136</v>
      </c>
      <c r="D39" s="50">
        <v>80236784</v>
      </c>
      <c r="E39" s="29">
        <v>534000</v>
      </c>
      <c r="F39" s="9" t="s">
        <v>159</v>
      </c>
      <c r="G39" s="9"/>
    </row>
    <row r="40" spans="1:7" ht="15" customHeight="1" x14ac:dyDescent="0.25">
      <c r="A40" s="37">
        <v>44342</v>
      </c>
      <c r="B40" s="26" t="s">
        <v>137</v>
      </c>
      <c r="C40" s="11" t="s">
        <v>138</v>
      </c>
      <c r="D40" s="50">
        <v>12142359</v>
      </c>
      <c r="E40" s="29">
        <v>100000</v>
      </c>
      <c r="F40" s="9" t="s">
        <v>164</v>
      </c>
      <c r="G40" s="9"/>
    </row>
    <row r="41" spans="1:7" ht="15" customHeight="1" x14ac:dyDescent="0.25">
      <c r="A41" s="37">
        <v>44342</v>
      </c>
      <c r="B41" s="26" t="s">
        <v>139</v>
      </c>
      <c r="C41" s="11" t="s">
        <v>136</v>
      </c>
      <c r="D41" s="50">
        <v>80236784</v>
      </c>
      <c r="E41" s="29">
        <v>56000</v>
      </c>
      <c r="F41" s="9" t="s">
        <v>159</v>
      </c>
      <c r="G41" s="9"/>
    </row>
    <row r="42" spans="1:7" ht="15" customHeight="1" x14ac:dyDescent="0.25">
      <c r="A42" s="37">
        <v>44342</v>
      </c>
      <c r="B42" s="26" t="s">
        <v>140</v>
      </c>
      <c r="C42" s="11" t="s">
        <v>141</v>
      </c>
      <c r="D42" s="50">
        <v>1061691831</v>
      </c>
      <c r="E42" s="29">
        <v>40000</v>
      </c>
      <c r="F42" s="9" t="s">
        <v>164</v>
      </c>
      <c r="G42" s="9"/>
    </row>
    <row r="43" spans="1:7" ht="15" customHeight="1" x14ac:dyDescent="0.25">
      <c r="A43" s="37">
        <v>44342</v>
      </c>
      <c r="B43" s="26" t="s">
        <v>142</v>
      </c>
      <c r="C43" s="11" t="s">
        <v>143</v>
      </c>
      <c r="D43" s="50">
        <v>40433041</v>
      </c>
      <c r="E43" s="29">
        <v>50000</v>
      </c>
      <c r="F43" s="9" t="s">
        <v>160</v>
      </c>
      <c r="G43" s="9"/>
    </row>
    <row r="44" spans="1:7" ht="15" hidden="1" customHeight="1" x14ac:dyDescent="0.25">
      <c r="A44" s="37">
        <v>44342</v>
      </c>
      <c r="B44" s="26" t="s">
        <v>144</v>
      </c>
      <c r="C44" s="33" t="s">
        <v>456</v>
      </c>
      <c r="D44" s="50"/>
      <c r="E44" s="29">
        <v>100000</v>
      </c>
      <c r="F44" s="9"/>
      <c r="G44" s="9"/>
    </row>
    <row r="45" spans="1:7" ht="15" customHeight="1" x14ac:dyDescent="0.25">
      <c r="A45" s="37">
        <v>44343</v>
      </c>
      <c r="B45" s="26" t="s">
        <v>145</v>
      </c>
      <c r="C45" s="11" t="s">
        <v>146</v>
      </c>
      <c r="D45" s="50">
        <v>1007325683</v>
      </c>
      <c r="E45" s="29">
        <v>52000</v>
      </c>
      <c r="F45" s="9" t="s">
        <v>159</v>
      </c>
      <c r="G45" s="9"/>
    </row>
    <row r="46" spans="1:7" ht="15" customHeight="1" x14ac:dyDescent="0.25">
      <c r="A46" s="37">
        <v>44347</v>
      </c>
      <c r="B46" s="26" t="s">
        <v>147</v>
      </c>
      <c r="C46" s="11" t="s">
        <v>148</v>
      </c>
      <c r="D46" s="50">
        <v>63431053</v>
      </c>
      <c r="E46" s="29">
        <v>112000</v>
      </c>
      <c r="F46" s="9" t="s">
        <v>159</v>
      </c>
      <c r="G46" s="9"/>
    </row>
    <row r="47" spans="1:7" ht="15" customHeight="1" x14ac:dyDescent="0.25">
      <c r="A47" s="37">
        <v>44347</v>
      </c>
      <c r="B47" s="26" t="s">
        <v>147</v>
      </c>
      <c r="C47" s="11" t="s">
        <v>148</v>
      </c>
      <c r="D47" s="50">
        <v>63431054</v>
      </c>
      <c r="E47" s="29">
        <v>28000</v>
      </c>
      <c r="F47" s="9" t="s">
        <v>162</v>
      </c>
      <c r="G47" s="9"/>
    </row>
    <row r="48" spans="1:7" ht="15" hidden="1" customHeight="1" x14ac:dyDescent="0.25">
      <c r="A48" s="37">
        <v>44347</v>
      </c>
      <c r="B48" s="26"/>
      <c r="C48" s="11" t="s">
        <v>11</v>
      </c>
      <c r="D48" s="50"/>
      <c r="E48" s="55">
        <v>1103.6400000000001</v>
      </c>
      <c r="F48" s="53" t="s">
        <v>154</v>
      </c>
      <c r="G48" s="9"/>
    </row>
    <row r="49" spans="1:7" ht="15" customHeight="1" x14ac:dyDescent="0.25">
      <c r="A49" s="82">
        <v>44349</v>
      </c>
      <c r="B49" s="83" t="s">
        <v>167</v>
      </c>
      <c r="C49" s="84" t="s">
        <v>117</v>
      </c>
      <c r="D49" s="85">
        <v>29477167</v>
      </c>
      <c r="E49" s="102">
        <v>20000</v>
      </c>
      <c r="F49" s="85" t="s">
        <v>197</v>
      </c>
      <c r="G49" s="85" t="s">
        <v>118</v>
      </c>
    </row>
    <row r="50" spans="1:7" ht="15" customHeight="1" x14ac:dyDescent="0.25">
      <c r="A50" s="82">
        <v>44350</v>
      </c>
      <c r="B50" s="83" t="s">
        <v>168</v>
      </c>
      <c r="C50" s="86" t="s">
        <v>129</v>
      </c>
      <c r="D50" s="87">
        <v>19333349</v>
      </c>
      <c r="E50" s="103">
        <v>52000</v>
      </c>
      <c r="F50" s="88" t="s">
        <v>199</v>
      </c>
      <c r="G50" s="88" t="s">
        <v>198</v>
      </c>
    </row>
    <row r="51" spans="1:7" ht="15" customHeight="1" x14ac:dyDescent="0.25">
      <c r="A51" s="82">
        <v>44351</v>
      </c>
      <c r="B51" s="83" t="s">
        <v>171</v>
      </c>
      <c r="C51" s="86" t="s">
        <v>172</v>
      </c>
      <c r="D51" s="87">
        <v>10292742</v>
      </c>
      <c r="E51" s="103">
        <v>500000</v>
      </c>
      <c r="F51" s="91" t="s">
        <v>201</v>
      </c>
      <c r="G51" s="90" t="s">
        <v>200</v>
      </c>
    </row>
    <row r="52" spans="1:7" ht="15" customHeight="1" x14ac:dyDescent="0.25">
      <c r="A52" s="82">
        <v>44351</v>
      </c>
      <c r="B52" s="83" t="s">
        <v>173</v>
      </c>
      <c r="C52" s="86" t="s">
        <v>117</v>
      </c>
      <c r="D52" s="87">
        <v>29477167</v>
      </c>
      <c r="E52" s="103">
        <v>80000</v>
      </c>
      <c r="F52" s="88" t="s">
        <v>202</v>
      </c>
      <c r="G52" s="88" t="s">
        <v>118</v>
      </c>
    </row>
    <row r="53" spans="1:7" ht="15" customHeight="1" x14ac:dyDescent="0.25">
      <c r="A53" s="82">
        <v>44355</v>
      </c>
      <c r="B53" s="83" t="s">
        <v>176</v>
      </c>
      <c r="C53" s="89" t="s">
        <v>177</v>
      </c>
      <c r="D53" s="87">
        <v>10028584</v>
      </c>
      <c r="E53" s="103">
        <v>270000</v>
      </c>
      <c r="F53" s="88" t="s">
        <v>204</v>
      </c>
      <c r="G53" s="88" t="s">
        <v>203</v>
      </c>
    </row>
    <row r="54" spans="1:7" ht="15" customHeight="1" x14ac:dyDescent="0.25">
      <c r="A54" s="585">
        <v>44356</v>
      </c>
      <c r="B54" s="589" t="s">
        <v>178</v>
      </c>
      <c r="C54" s="359" t="s">
        <v>74</v>
      </c>
      <c r="D54" s="284">
        <v>55180511</v>
      </c>
      <c r="E54" s="103">
        <v>400000</v>
      </c>
      <c r="F54" s="88" t="s">
        <v>202</v>
      </c>
      <c r="G54" s="587" t="s">
        <v>84</v>
      </c>
    </row>
    <row r="55" spans="1:7" ht="15" customHeight="1" x14ac:dyDescent="0.25">
      <c r="A55" s="593"/>
      <c r="B55" s="594"/>
      <c r="C55" s="359" t="s">
        <v>74</v>
      </c>
      <c r="D55" s="284">
        <v>55180511</v>
      </c>
      <c r="E55" s="103">
        <v>40000</v>
      </c>
      <c r="F55" s="90" t="s">
        <v>205</v>
      </c>
      <c r="G55" s="595"/>
    </row>
    <row r="56" spans="1:7" ht="15" customHeight="1" x14ac:dyDescent="0.25">
      <c r="A56" s="586"/>
      <c r="B56" s="590"/>
      <c r="C56" s="359" t="s">
        <v>74</v>
      </c>
      <c r="D56" s="284">
        <v>55180511</v>
      </c>
      <c r="E56" s="103">
        <v>10000</v>
      </c>
      <c r="F56" s="88" t="s">
        <v>206</v>
      </c>
      <c r="G56" s="588"/>
    </row>
    <row r="57" spans="1:7" ht="15" customHeight="1" x14ac:dyDescent="0.25">
      <c r="A57" s="92">
        <v>44362</v>
      </c>
      <c r="B57" s="93" t="s">
        <v>180</v>
      </c>
      <c r="C57" s="94" t="s">
        <v>181</v>
      </c>
      <c r="D57" s="95">
        <v>1130614506</v>
      </c>
      <c r="E57" s="103">
        <v>400000</v>
      </c>
      <c r="F57" s="88" t="s">
        <v>208</v>
      </c>
      <c r="G57" s="96" t="s">
        <v>207</v>
      </c>
    </row>
    <row r="58" spans="1:7" ht="15" hidden="1" customHeight="1" x14ac:dyDescent="0.25">
      <c r="A58" s="585">
        <v>44364</v>
      </c>
      <c r="B58" s="589" t="s">
        <v>182</v>
      </c>
      <c r="C58" s="359" t="s">
        <v>209</v>
      </c>
      <c r="D58" s="284"/>
      <c r="E58" s="103">
        <v>29000</v>
      </c>
      <c r="F58" s="90" t="s">
        <v>211</v>
      </c>
      <c r="G58" s="591" t="s">
        <v>210</v>
      </c>
    </row>
    <row r="59" spans="1:7" ht="15" hidden="1" customHeight="1" x14ac:dyDescent="0.25">
      <c r="A59" s="586"/>
      <c r="B59" s="590"/>
      <c r="C59" s="359" t="s">
        <v>209</v>
      </c>
      <c r="D59" s="287"/>
      <c r="E59" s="103">
        <v>61000</v>
      </c>
      <c r="F59" s="90" t="s">
        <v>212</v>
      </c>
      <c r="G59" s="592"/>
    </row>
    <row r="60" spans="1:7" ht="15" customHeight="1" x14ac:dyDescent="0.25">
      <c r="A60" s="82">
        <v>44365</v>
      </c>
      <c r="B60" s="83" t="s">
        <v>185</v>
      </c>
      <c r="C60" s="86" t="s">
        <v>186</v>
      </c>
      <c r="D60" s="87">
        <v>1007325683</v>
      </c>
      <c r="E60" s="103">
        <v>6000</v>
      </c>
      <c r="F60" s="88" t="s">
        <v>205</v>
      </c>
      <c r="G60" s="88" t="s">
        <v>213</v>
      </c>
    </row>
    <row r="61" spans="1:7" ht="15" customHeight="1" x14ac:dyDescent="0.25">
      <c r="A61" s="97">
        <v>44368</v>
      </c>
      <c r="B61" s="98" t="s">
        <v>187</v>
      </c>
      <c r="C61" s="99" t="s">
        <v>117</v>
      </c>
      <c r="D61" s="85">
        <v>29477167</v>
      </c>
      <c r="E61" s="103">
        <v>118000</v>
      </c>
      <c r="F61" s="88" t="s">
        <v>197</v>
      </c>
      <c r="G61" s="100" t="s">
        <v>118</v>
      </c>
    </row>
    <row r="62" spans="1:7" ht="15" customHeight="1" x14ac:dyDescent="0.25">
      <c r="A62" s="585">
        <v>44368</v>
      </c>
      <c r="B62" s="589" t="s">
        <v>188</v>
      </c>
      <c r="C62" s="359" t="s">
        <v>189</v>
      </c>
      <c r="D62" s="284">
        <v>1080260417</v>
      </c>
      <c r="E62" s="103">
        <v>200000</v>
      </c>
      <c r="F62" s="88" t="s">
        <v>202</v>
      </c>
      <c r="G62" s="587" t="s">
        <v>214</v>
      </c>
    </row>
    <row r="63" spans="1:7" ht="15" customHeight="1" x14ac:dyDescent="0.25">
      <c r="A63" s="586"/>
      <c r="B63" s="590"/>
      <c r="C63" s="359" t="s">
        <v>189</v>
      </c>
      <c r="D63" s="284">
        <v>1080260417</v>
      </c>
      <c r="E63" s="103">
        <v>100000</v>
      </c>
      <c r="F63" s="88" t="s">
        <v>215</v>
      </c>
      <c r="G63" s="588"/>
    </row>
    <row r="64" spans="1:7" ht="15" customHeight="1" x14ac:dyDescent="0.25">
      <c r="A64" s="585">
        <v>44369</v>
      </c>
      <c r="B64" s="274" t="s">
        <v>190</v>
      </c>
      <c r="C64" s="179" t="s">
        <v>216</v>
      </c>
      <c r="D64" s="180">
        <v>36300246</v>
      </c>
      <c r="E64" s="103">
        <v>116000</v>
      </c>
      <c r="F64" s="88" t="s">
        <v>211</v>
      </c>
      <c r="G64" s="587" t="s">
        <v>98</v>
      </c>
    </row>
    <row r="65" spans="1:7" ht="15" customHeight="1" x14ac:dyDescent="0.25">
      <c r="A65" s="586"/>
      <c r="B65" s="274" t="s">
        <v>190</v>
      </c>
      <c r="C65" s="179" t="s">
        <v>216</v>
      </c>
      <c r="D65" s="180">
        <v>36300246</v>
      </c>
      <c r="E65" s="103">
        <v>59000</v>
      </c>
      <c r="F65" s="88" t="s">
        <v>212</v>
      </c>
      <c r="G65" s="588"/>
    </row>
    <row r="66" spans="1:7" ht="15" customHeight="1" x14ac:dyDescent="0.25">
      <c r="A66" s="82">
        <v>44372</v>
      </c>
      <c r="B66" s="83" t="s">
        <v>192</v>
      </c>
      <c r="C66" s="86" t="s">
        <v>193</v>
      </c>
      <c r="D66" s="95">
        <v>10294456</v>
      </c>
      <c r="E66" s="103">
        <v>150000</v>
      </c>
      <c r="F66" s="88" t="s">
        <v>217</v>
      </c>
      <c r="G66" s="88" t="s">
        <v>31</v>
      </c>
    </row>
    <row r="67" spans="1:7" ht="15" customHeight="1" x14ac:dyDescent="0.25">
      <c r="A67" s="82">
        <v>44377</v>
      </c>
      <c r="B67" s="83" t="s">
        <v>195</v>
      </c>
      <c r="C67" s="86" t="s">
        <v>80</v>
      </c>
      <c r="D67" s="87" t="s">
        <v>50</v>
      </c>
      <c r="E67" s="103">
        <v>1210.81</v>
      </c>
      <c r="F67" s="85" t="s">
        <v>11</v>
      </c>
      <c r="G67" s="88" t="s">
        <v>51</v>
      </c>
    </row>
    <row r="68" spans="1:7" ht="15" hidden="1" customHeight="1" x14ac:dyDescent="0.25">
      <c r="A68" s="177">
        <v>44378</v>
      </c>
      <c r="B68" s="83" t="s">
        <v>380</v>
      </c>
      <c r="C68" s="84" t="s">
        <v>388</v>
      </c>
      <c r="D68" s="91"/>
      <c r="E68" s="120"/>
      <c r="F68" s="91"/>
      <c r="G68" s="91"/>
    </row>
    <row r="69" spans="1:7" ht="15" customHeight="1" x14ac:dyDescent="0.25">
      <c r="A69" s="177">
        <v>44378</v>
      </c>
      <c r="B69" s="83" t="s">
        <v>242</v>
      </c>
      <c r="C69" s="89" t="s">
        <v>243</v>
      </c>
      <c r="D69" s="70">
        <v>60398295</v>
      </c>
      <c r="E69" s="120">
        <v>200000</v>
      </c>
      <c r="F69" s="91" t="s">
        <v>202</v>
      </c>
      <c r="G69" s="91" t="s">
        <v>389</v>
      </c>
    </row>
    <row r="70" spans="1:7" ht="15" customHeight="1" x14ac:dyDescent="0.25">
      <c r="A70" s="177">
        <v>44379</v>
      </c>
      <c r="B70" s="83" t="s">
        <v>244</v>
      </c>
      <c r="C70" s="87" t="s">
        <v>245</v>
      </c>
      <c r="D70" s="87">
        <v>43063854</v>
      </c>
      <c r="E70" s="103">
        <v>100000</v>
      </c>
      <c r="F70" s="91" t="s">
        <v>390</v>
      </c>
      <c r="G70" s="90" t="s">
        <v>391</v>
      </c>
    </row>
    <row r="71" spans="1:7" ht="15" customHeight="1" x14ac:dyDescent="0.25">
      <c r="A71" s="177">
        <v>44379</v>
      </c>
      <c r="B71" s="83" t="s">
        <v>246</v>
      </c>
      <c r="C71" s="87" t="s">
        <v>247</v>
      </c>
      <c r="D71" s="87">
        <v>1124001672</v>
      </c>
      <c r="E71" s="103">
        <v>40000</v>
      </c>
      <c r="F71" s="91" t="s">
        <v>390</v>
      </c>
      <c r="G71" s="90" t="s">
        <v>392</v>
      </c>
    </row>
    <row r="72" spans="1:7" ht="15" customHeight="1" x14ac:dyDescent="0.25">
      <c r="A72" s="177">
        <v>44380</v>
      </c>
      <c r="B72" s="83" t="s">
        <v>248</v>
      </c>
      <c r="C72" s="87" t="s">
        <v>249</v>
      </c>
      <c r="D72" s="87">
        <v>16540823</v>
      </c>
      <c r="E72" s="103">
        <v>50000</v>
      </c>
      <c r="F72" s="91" t="s">
        <v>390</v>
      </c>
      <c r="G72" s="90" t="s">
        <v>393</v>
      </c>
    </row>
    <row r="73" spans="1:7" ht="15" customHeight="1" x14ac:dyDescent="0.25">
      <c r="A73" s="177">
        <v>44380</v>
      </c>
      <c r="B73" s="83" t="s">
        <v>250</v>
      </c>
      <c r="C73" s="89" t="s">
        <v>251</v>
      </c>
      <c r="D73" s="87">
        <v>1128457543</v>
      </c>
      <c r="E73" s="103">
        <v>20000</v>
      </c>
      <c r="F73" s="91" t="s">
        <v>390</v>
      </c>
      <c r="G73" s="90" t="s">
        <v>394</v>
      </c>
    </row>
    <row r="74" spans="1:7" ht="15" customHeight="1" x14ac:dyDescent="0.25">
      <c r="A74" s="177">
        <v>44388</v>
      </c>
      <c r="B74" s="178" t="s">
        <v>253</v>
      </c>
      <c r="C74" s="179" t="s">
        <v>136</v>
      </c>
      <c r="D74" s="180">
        <v>80236784</v>
      </c>
      <c r="E74" s="103">
        <v>28000</v>
      </c>
      <c r="F74" s="91" t="s">
        <v>395</v>
      </c>
      <c r="G74" s="181" t="s">
        <v>84</v>
      </c>
    </row>
    <row r="75" spans="1:7" ht="15" customHeight="1" x14ac:dyDescent="0.25">
      <c r="A75" s="177">
        <v>44388</v>
      </c>
      <c r="B75" s="178" t="s">
        <v>253</v>
      </c>
      <c r="C75" s="179" t="s">
        <v>136</v>
      </c>
      <c r="D75" s="180">
        <v>80236784</v>
      </c>
      <c r="E75" s="175">
        <v>10000</v>
      </c>
      <c r="F75" s="182" t="s">
        <v>206</v>
      </c>
      <c r="G75" s="183"/>
    </row>
    <row r="76" spans="1:7" ht="15" customHeight="1" x14ac:dyDescent="0.25">
      <c r="A76" s="177">
        <v>44388</v>
      </c>
      <c r="B76" s="178" t="s">
        <v>253</v>
      </c>
      <c r="C76" s="179" t="s">
        <v>136</v>
      </c>
      <c r="D76" s="180">
        <v>80236784</v>
      </c>
      <c r="E76" s="176"/>
      <c r="F76" s="184"/>
      <c r="G76" s="185"/>
    </row>
    <row r="77" spans="1:7" ht="15" customHeight="1" x14ac:dyDescent="0.25">
      <c r="A77" s="177">
        <v>44393</v>
      </c>
      <c r="B77" s="83" t="s">
        <v>254</v>
      </c>
      <c r="C77" s="86" t="s">
        <v>255</v>
      </c>
      <c r="D77" s="87">
        <v>86058186</v>
      </c>
      <c r="E77" s="103">
        <v>55000</v>
      </c>
      <c r="F77" s="91" t="s">
        <v>212</v>
      </c>
      <c r="G77" s="90" t="s">
        <v>98</v>
      </c>
    </row>
    <row r="78" spans="1:7" ht="15" customHeight="1" x14ac:dyDescent="0.25">
      <c r="A78" s="177">
        <v>44393</v>
      </c>
      <c r="B78" s="83" t="s">
        <v>256</v>
      </c>
      <c r="C78" s="86" t="s">
        <v>257</v>
      </c>
      <c r="D78" s="87">
        <v>39160668</v>
      </c>
      <c r="E78" s="103">
        <v>48000</v>
      </c>
      <c r="F78" s="91" t="s">
        <v>202</v>
      </c>
      <c r="G78" s="90" t="s">
        <v>396</v>
      </c>
    </row>
    <row r="79" spans="1:7" ht="15" customHeight="1" x14ac:dyDescent="0.25">
      <c r="A79" s="177">
        <v>44393</v>
      </c>
      <c r="B79" s="178" t="s">
        <v>258</v>
      </c>
      <c r="C79" s="186" t="s">
        <v>259</v>
      </c>
      <c r="D79" s="187">
        <v>12198834</v>
      </c>
      <c r="E79" s="103">
        <v>50000</v>
      </c>
      <c r="F79" s="91" t="s">
        <v>197</v>
      </c>
      <c r="G79" s="579" t="s">
        <v>397</v>
      </c>
    </row>
    <row r="80" spans="1:7" ht="15" customHeight="1" x14ac:dyDescent="0.25">
      <c r="A80" s="177">
        <v>44393</v>
      </c>
      <c r="B80" s="178" t="s">
        <v>258</v>
      </c>
      <c r="C80" s="186" t="s">
        <v>259</v>
      </c>
      <c r="D80" s="187">
        <v>12198834</v>
      </c>
      <c r="E80" s="103">
        <v>50000</v>
      </c>
      <c r="F80" s="91" t="s">
        <v>398</v>
      </c>
      <c r="G80" s="579"/>
    </row>
    <row r="81" spans="1:7" ht="15" customHeight="1" x14ac:dyDescent="0.25">
      <c r="A81" s="177">
        <v>44394</v>
      </c>
      <c r="B81" s="83" t="s">
        <v>260</v>
      </c>
      <c r="C81" s="86" t="s">
        <v>399</v>
      </c>
      <c r="D81" s="91">
        <v>52259720</v>
      </c>
      <c r="E81" s="103">
        <v>50000</v>
      </c>
      <c r="F81" s="91" t="s">
        <v>390</v>
      </c>
      <c r="G81" s="90" t="s">
        <v>98</v>
      </c>
    </row>
    <row r="82" spans="1:7" ht="15" customHeight="1" x14ac:dyDescent="0.25">
      <c r="A82" s="580">
        <v>44396</v>
      </c>
      <c r="B82" s="581" t="s">
        <v>262</v>
      </c>
      <c r="C82" s="582" t="s">
        <v>216</v>
      </c>
      <c r="D82" s="583">
        <v>36300246</v>
      </c>
      <c r="E82" s="584">
        <v>50000</v>
      </c>
      <c r="F82" s="578" t="s">
        <v>390</v>
      </c>
      <c r="G82" s="579" t="s">
        <v>98</v>
      </c>
    </row>
    <row r="83" spans="1:7" ht="15" hidden="1" customHeight="1" x14ac:dyDescent="0.25">
      <c r="A83" s="580"/>
      <c r="B83" s="581"/>
      <c r="C83" s="582"/>
      <c r="D83" s="583"/>
      <c r="E83" s="584"/>
      <c r="F83" s="578"/>
      <c r="G83" s="579"/>
    </row>
    <row r="84" spans="1:7" ht="15" customHeight="1" x14ac:dyDescent="0.25">
      <c r="A84" s="580">
        <v>44396</v>
      </c>
      <c r="B84" s="581" t="s">
        <v>263</v>
      </c>
      <c r="C84" s="582" t="s">
        <v>264</v>
      </c>
      <c r="D84" s="583">
        <v>1022954659</v>
      </c>
      <c r="E84" s="584">
        <v>350000</v>
      </c>
      <c r="F84" s="578" t="s">
        <v>400</v>
      </c>
      <c r="G84" s="579" t="s">
        <v>391</v>
      </c>
    </row>
    <row r="85" spans="1:7" ht="15" hidden="1" customHeight="1" x14ac:dyDescent="0.25">
      <c r="A85" s="580"/>
      <c r="B85" s="581"/>
      <c r="C85" s="582"/>
      <c r="D85" s="583"/>
      <c r="E85" s="584"/>
      <c r="F85" s="578"/>
      <c r="G85" s="579"/>
    </row>
    <row r="86" spans="1:7" ht="15" customHeight="1" x14ac:dyDescent="0.25">
      <c r="A86" s="580">
        <v>44398</v>
      </c>
      <c r="B86" s="581" t="s">
        <v>265</v>
      </c>
      <c r="C86" s="582" t="s">
        <v>129</v>
      </c>
      <c r="D86" s="583">
        <v>19333349</v>
      </c>
      <c r="E86" s="103">
        <v>40000</v>
      </c>
      <c r="F86" s="91" t="s">
        <v>390</v>
      </c>
      <c r="G86" s="579" t="s">
        <v>198</v>
      </c>
    </row>
    <row r="87" spans="1:7" ht="15" hidden="1" customHeight="1" x14ac:dyDescent="0.25">
      <c r="A87" s="580"/>
      <c r="B87" s="581"/>
      <c r="C87" s="582"/>
      <c r="D87" s="583"/>
      <c r="E87" s="103">
        <v>43000</v>
      </c>
      <c r="F87" s="91" t="s">
        <v>398</v>
      </c>
      <c r="G87" s="579"/>
    </row>
    <row r="88" spans="1:7" ht="15" customHeight="1" x14ac:dyDescent="0.25">
      <c r="A88" s="177">
        <v>44400</v>
      </c>
      <c r="B88" s="83" t="s">
        <v>266</v>
      </c>
      <c r="C88" s="86" t="s">
        <v>174</v>
      </c>
      <c r="D88" s="87">
        <v>42131164</v>
      </c>
      <c r="E88" s="103">
        <v>38000</v>
      </c>
      <c r="F88" s="91" t="s">
        <v>401</v>
      </c>
      <c r="G88" s="90" t="s">
        <v>71</v>
      </c>
    </row>
    <row r="89" spans="1:7" ht="15" customHeight="1" x14ac:dyDescent="0.25">
      <c r="A89" s="177">
        <v>44400</v>
      </c>
      <c r="B89" s="178" t="s">
        <v>267</v>
      </c>
      <c r="C89" s="186" t="s">
        <v>174</v>
      </c>
      <c r="D89" s="187">
        <v>42131164</v>
      </c>
      <c r="E89" s="103">
        <v>320000</v>
      </c>
      <c r="F89" s="91" t="s">
        <v>202</v>
      </c>
      <c r="G89" s="188" t="s">
        <v>71</v>
      </c>
    </row>
    <row r="90" spans="1:7" ht="15" customHeight="1" x14ac:dyDescent="0.25">
      <c r="A90" s="177">
        <v>44400</v>
      </c>
      <c r="B90" s="178" t="s">
        <v>267</v>
      </c>
      <c r="C90" s="186" t="s">
        <v>174</v>
      </c>
      <c r="D90" s="187">
        <v>42131164</v>
      </c>
      <c r="E90" s="103">
        <v>30000</v>
      </c>
      <c r="F90" s="91" t="s">
        <v>402</v>
      </c>
      <c r="G90" s="188" t="s">
        <v>71</v>
      </c>
    </row>
    <row r="91" spans="1:7" ht="15" customHeight="1" x14ac:dyDescent="0.25">
      <c r="A91" s="177">
        <v>44408</v>
      </c>
      <c r="B91" s="83" t="s">
        <v>271</v>
      </c>
      <c r="C91" s="86" t="s">
        <v>80</v>
      </c>
      <c r="D91" s="87" t="s">
        <v>50</v>
      </c>
      <c r="E91" s="103">
        <v>1210.3</v>
      </c>
      <c r="F91" s="91" t="s">
        <v>11</v>
      </c>
      <c r="G91" s="90"/>
    </row>
    <row r="92" spans="1:7" ht="15" customHeight="1" x14ac:dyDescent="0.25">
      <c r="A92" s="82">
        <v>44413</v>
      </c>
      <c r="B92" s="83" t="s">
        <v>272</v>
      </c>
      <c r="C92" s="84" t="s">
        <v>273</v>
      </c>
      <c r="D92" s="91">
        <v>10549884</v>
      </c>
      <c r="E92" s="120">
        <v>400000</v>
      </c>
      <c r="F92" s="91" t="s">
        <v>202</v>
      </c>
      <c r="G92" s="91" t="s">
        <v>403</v>
      </c>
    </row>
    <row r="93" spans="1:7" ht="15" customHeight="1" x14ac:dyDescent="0.25">
      <c r="A93" s="82">
        <v>44413</v>
      </c>
      <c r="B93" s="83" t="s">
        <v>274</v>
      </c>
      <c r="C93" s="87" t="s">
        <v>275</v>
      </c>
      <c r="D93" s="87">
        <v>1127666064</v>
      </c>
      <c r="E93" s="103">
        <v>80000</v>
      </c>
      <c r="F93" s="85" t="s">
        <v>404</v>
      </c>
      <c r="G93" s="88" t="s">
        <v>396</v>
      </c>
    </row>
    <row r="94" spans="1:7" ht="15" customHeight="1" x14ac:dyDescent="0.25">
      <c r="A94" s="82">
        <v>44418</v>
      </c>
      <c r="B94" s="83" t="s">
        <v>276</v>
      </c>
      <c r="C94" s="89" t="s">
        <v>277</v>
      </c>
      <c r="D94" s="70">
        <v>66759518</v>
      </c>
      <c r="E94" s="107">
        <v>80000</v>
      </c>
      <c r="F94" s="85" t="s">
        <v>404</v>
      </c>
      <c r="G94" s="88" t="s">
        <v>41</v>
      </c>
    </row>
    <row r="95" spans="1:7" ht="15" customHeight="1" x14ac:dyDescent="0.25">
      <c r="A95" s="82">
        <v>44421</v>
      </c>
      <c r="B95" s="83" t="s">
        <v>278</v>
      </c>
      <c r="C95" s="89" t="s">
        <v>243</v>
      </c>
      <c r="D95" s="70">
        <v>60398295</v>
      </c>
      <c r="E95" s="107">
        <v>80000</v>
      </c>
      <c r="F95" s="91" t="s">
        <v>404</v>
      </c>
      <c r="G95" s="90" t="s">
        <v>389</v>
      </c>
    </row>
    <row r="96" spans="1:7" ht="15" customHeight="1" x14ac:dyDescent="0.25">
      <c r="A96" s="82">
        <v>44423</v>
      </c>
      <c r="B96" s="83" t="s">
        <v>279</v>
      </c>
      <c r="C96" s="86" t="s">
        <v>117</v>
      </c>
      <c r="D96" s="70">
        <v>29477167</v>
      </c>
      <c r="E96" s="107">
        <v>50000</v>
      </c>
      <c r="F96" s="91" t="s">
        <v>405</v>
      </c>
      <c r="G96" s="90" t="s">
        <v>118</v>
      </c>
    </row>
    <row r="97" spans="1:7" ht="15" customHeight="1" x14ac:dyDescent="0.25">
      <c r="A97" s="82">
        <v>44423</v>
      </c>
      <c r="B97" s="83" t="s">
        <v>280</v>
      </c>
      <c r="C97" s="86" t="s">
        <v>177</v>
      </c>
      <c r="D97" s="87">
        <v>10028584</v>
      </c>
      <c r="E97" s="103">
        <v>200000</v>
      </c>
      <c r="F97" s="91" t="s">
        <v>405</v>
      </c>
      <c r="G97" s="90" t="s">
        <v>203</v>
      </c>
    </row>
    <row r="98" spans="1:7" ht="15" customHeight="1" x14ac:dyDescent="0.25">
      <c r="A98" s="82">
        <v>44426</v>
      </c>
      <c r="B98" s="83" t="s">
        <v>283</v>
      </c>
      <c r="C98" s="86" t="s">
        <v>284</v>
      </c>
      <c r="D98" s="70">
        <v>33702761</v>
      </c>
      <c r="E98" s="107">
        <v>80000</v>
      </c>
      <c r="F98" s="85" t="s">
        <v>404</v>
      </c>
      <c r="G98" s="88" t="s">
        <v>394</v>
      </c>
    </row>
    <row r="99" spans="1:7" ht="15" customHeight="1" x14ac:dyDescent="0.25">
      <c r="A99" s="82">
        <v>44426</v>
      </c>
      <c r="B99" s="83" t="s">
        <v>285</v>
      </c>
      <c r="C99" s="86" t="s">
        <v>286</v>
      </c>
      <c r="D99" s="70">
        <v>1088308655</v>
      </c>
      <c r="E99" s="107">
        <v>80000</v>
      </c>
      <c r="F99" s="85" t="s">
        <v>404</v>
      </c>
      <c r="G99" s="88" t="s">
        <v>71</v>
      </c>
    </row>
    <row r="100" spans="1:7" ht="15" customHeight="1" x14ac:dyDescent="0.25">
      <c r="A100" s="82">
        <v>44426</v>
      </c>
      <c r="B100" s="83" t="s">
        <v>287</v>
      </c>
      <c r="C100" s="86" t="s">
        <v>216</v>
      </c>
      <c r="D100" s="70">
        <v>36300246</v>
      </c>
      <c r="E100" s="107">
        <v>80000</v>
      </c>
      <c r="F100" s="85" t="s">
        <v>404</v>
      </c>
      <c r="G100" s="88" t="s">
        <v>98</v>
      </c>
    </row>
    <row r="101" spans="1:7" ht="15" customHeight="1" x14ac:dyDescent="0.25">
      <c r="A101" s="82">
        <v>44426</v>
      </c>
      <c r="B101" s="83" t="s">
        <v>288</v>
      </c>
      <c r="C101" s="86" t="s">
        <v>289</v>
      </c>
      <c r="D101" s="70">
        <v>49553862</v>
      </c>
      <c r="E101" s="107">
        <v>80000</v>
      </c>
      <c r="F101" s="85" t="s">
        <v>404</v>
      </c>
      <c r="G101" s="88" t="s">
        <v>90</v>
      </c>
    </row>
    <row r="102" spans="1:7" ht="15" customHeight="1" x14ac:dyDescent="0.25">
      <c r="A102" s="82">
        <v>44429</v>
      </c>
      <c r="B102" s="83" t="s">
        <v>290</v>
      </c>
      <c r="C102" s="86" t="s">
        <v>291</v>
      </c>
      <c r="D102" s="70">
        <v>1027957096</v>
      </c>
      <c r="E102" s="107">
        <v>200000</v>
      </c>
      <c r="F102" s="91" t="s">
        <v>202</v>
      </c>
      <c r="G102" s="90" t="s">
        <v>406</v>
      </c>
    </row>
    <row r="103" spans="1:7" ht="15" customHeight="1" x14ac:dyDescent="0.25">
      <c r="A103" s="82">
        <v>44432</v>
      </c>
      <c r="B103" s="83" t="s">
        <v>292</v>
      </c>
      <c r="C103" s="86" t="s">
        <v>129</v>
      </c>
      <c r="D103" s="70">
        <v>19333349</v>
      </c>
      <c r="E103" s="107">
        <v>4000</v>
      </c>
      <c r="F103" s="91" t="s">
        <v>407</v>
      </c>
      <c r="G103" s="90" t="s">
        <v>198</v>
      </c>
    </row>
    <row r="104" spans="1:7" ht="15" customHeight="1" x14ac:dyDescent="0.25">
      <c r="A104" s="82">
        <v>44433</v>
      </c>
      <c r="B104" s="83" t="s">
        <v>293</v>
      </c>
      <c r="C104" s="89" t="s">
        <v>294</v>
      </c>
      <c r="D104" s="70">
        <v>32936775</v>
      </c>
      <c r="E104" s="107">
        <v>80000</v>
      </c>
      <c r="F104" s="85" t="s">
        <v>404</v>
      </c>
      <c r="G104" s="88" t="s">
        <v>408</v>
      </c>
    </row>
    <row r="105" spans="1:7" ht="15" customHeight="1" x14ac:dyDescent="0.25">
      <c r="A105" s="82">
        <v>44433</v>
      </c>
      <c r="B105" s="83" t="s">
        <v>295</v>
      </c>
      <c r="C105" s="86" t="s">
        <v>296</v>
      </c>
      <c r="D105" s="70">
        <v>52778285</v>
      </c>
      <c r="E105" s="107">
        <v>40000</v>
      </c>
      <c r="F105" s="85" t="s">
        <v>409</v>
      </c>
      <c r="G105" s="88" t="s">
        <v>84</v>
      </c>
    </row>
    <row r="106" spans="1:7" ht="15" customHeight="1" x14ac:dyDescent="0.25">
      <c r="A106" s="82">
        <v>44434</v>
      </c>
      <c r="B106" s="83" t="s">
        <v>297</v>
      </c>
      <c r="C106" s="89" t="s">
        <v>298</v>
      </c>
      <c r="D106" s="70">
        <v>28205458</v>
      </c>
      <c r="E106" s="107">
        <v>80000</v>
      </c>
      <c r="F106" s="85" t="s">
        <v>404</v>
      </c>
      <c r="G106" s="88" t="s">
        <v>84</v>
      </c>
    </row>
    <row r="107" spans="1:7" ht="15" customHeight="1" x14ac:dyDescent="0.25">
      <c r="A107" s="82">
        <v>44439</v>
      </c>
      <c r="B107" s="83" t="s">
        <v>299</v>
      </c>
      <c r="C107" s="89" t="s">
        <v>80</v>
      </c>
      <c r="D107" s="87" t="s">
        <v>50</v>
      </c>
      <c r="E107" s="107">
        <v>776.76</v>
      </c>
      <c r="F107" s="91" t="s">
        <v>11</v>
      </c>
      <c r="G107" s="90" t="s">
        <v>51</v>
      </c>
    </row>
    <row r="108" spans="1:7" ht="15" customHeight="1" x14ac:dyDescent="0.25">
      <c r="A108" s="140">
        <v>44440</v>
      </c>
      <c r="B108" s="141" t="s">
        <v>300</v>
      </c>
      <c r="C108" s="86" t="s">
        <v>301</v>
      </c>
      <c r="D108" s="91">
        <v>1085274818</v>
      </c>
      <c r="E108" s="120">
        <v>80000</v>
      </c>
      <c r="F108" s="91" t="s">
        <v>404</v>
      </c>
      <c r="G108" s="91" t="s">
        <v>410</v>
      </c>
    </row>
    <row r="109" spans="1:7" ht="15" customHeight="1" x14ac:dyDescent="0.25">
      <c r="A109" s="140">
        <v>44442</v>
      </c>
      <c r="B109" s="141" t="s">
        <v>302</v>
      </c>
      <c r="C109" s="89" t="s">
        <v>296</v>
      </c>
      <c r="D109" s="87">
        <v>52778285</v>
      </c>
      <c r="E109" s="120">
        <v>30000</v>
      </c>
      <c r="F109" s="91" t="s">
        <v>411</v>
      </c>
      <c r="G109" s="91" t="s">
        <v>84</v>
      </c>
    </row>
    <row r="110" spans="1:7" ht="15" customHeight="1" x14ac:dyDescent="0.25">
      <c r="A110" s="140">
        <v>44442</v>
      </c>
      <c r="B110" s="141" t="s">
        <v>303</v>
      </c>
      <c r="C110" s="87" t="s">
        <v>304</v>
      </c>
      <c r="D110" s="87">
        <v>12280551</v>
      </c>
      <c r="E110" s="103">
        <v>80000</v>
      </c>
      <c r="F110" s="91" t="s">
        <v>404</v>
      </c>
      <c r="G110" s="91" t="s">
        <v>214</v>
      </c>
    </row>
    <row r="111" spans="1:7" ht="15" customHeight="1" x14ac:dyDescent="0.25">
      <c r="A111" s="140">
        <v>44442</v>
      </c>
      <c r="B111" s="141" t="s">
        <v>305</v>
      </c>
      <c r="C111" s="87" t="s">
        <v>286</v>
      </c>
      <c r="D111" s="87">
        <v>1088308655</v>
      </c>
      <c r="E111" s="103">
        <v>16000</v>
      </c>
      <c r="F111" s="91" t="s">
        <v>407</v>
      </c>
      <c r="G111" s="91" t="s">
        <v>71</v>
      </c>
    </row>
    <row r="112" spans="1:7" ht="15" customHeight="1" x14ac:dyDescent="0.25">
      <c r="A112" s="140">
        <v>44443</v>
      </c>
      <c r="B112" s="141" t="s">
        <v>308</v>
      </c>
      <c r="C112" s="87" t="s">
        <v>309</v>
      </c>
      <c r="D112" s="87">
        <v>1113674818</v>
      </c>
      <c r="E112" s="103">
        <v>2000000</v>
      </c>
      <c r="F112" s="91" t="s">
        <v>412</v>
      </c>
      <c r="G112" s="91" t="s">
        <v>41</v>
      </c>
    </row>
    <row r="113" spans="1:7" ht="15" customHeight="1" x14ac:dyDescent="0.25">
      <c r="A113" s="140">
        <v>44461</v>
      </c>
      <c r="B113" s="141" t="s">
        <v>310</v>
      </c>
      <c r="C113" s="89" t="s">
        <v>311</v>
      </c>
      <c r="D113" s="87">
        <v>1116786224</v>
      </c>
      <c r="E113" s="103">
        <v>56000</v>
      </c>
      <c r="F113" s="91" t="s">
        <v>202</v>
      </c>
      <c r="G113" s="91" t="s">
        <v>413</v>
      </c>
    </row>
    <row r="114" spans="1:7" ht="15" customHeight="1" x14ac:dyDescent="0.25">
      <c r="A114" s="140">
        <v>44467</v>
      </c>
      <c r="B114" s="141" t="s">
        <v>314</v>
      </c>
      <c r="C114" s="86" t="s">
        <v>315</v>
      </c>
      <c r="D114" s="87">
        <v>91524160</v>
      </c>
      <c r="E114" s="103">
        <v>80000</v>
      </c>
      <c r="F114" s="91" t="s">
        <v>414</v>
      </c>
      <c r="G114" s="91" t="s">
        <v>415</v>
      </c>
    </row>
    <row r="115" spans="1:7" ht="15" customHeight="1" x14ac:dyDescent="0.25">
      <c r="A115" s="140">
        <v>44469</v>
      </c>
      <c r="B115" s="141" t="s">
        <v>316</v>
      </c>
      <c r="C115" s="86" t="s">
        <v>80</v>
      </c>
      <c r="D115" s="87" t="s">
        <v>50</v>
      </c>
      <c r="E115" s="103">
        <v>327.45</v>
      </c>
      <c r="F115" s="91" t="s">
        <v>11</v>
      </c>
      <c r="G115" s="91" t="s">
        <v>51</v>
      </c>
    </row>
    <row r="116" spans="1:7" ht="15" customHeight="1" x14ac:dyDescent="0.25">
      <c r="A116" s="189">
        <v>44471</v>
      </c>
      <c r="B116" s="141" t="s">
        <v>318</v>
      </c>
      <c r="C116" s="187" t="s">
        <v>319</v>
      </c>
      <c r="D116" s="87">
        <v>93084895</v>
      </c>
      <c r="E116" s="103">
        <v>160000</v>
      </c>
      <c r="F116" s="91" t="s">
        <v>416</v>
      </c>
      <c r="G116" s="91" t="s">
        <v>210</v>
      </c>
    </row>
    <row r="117" spans="1:7" ht="15" customHeight="1" x14ac:dyDescent="0.25">
      <c r="A117" s="189">
        <v>44471</v>
      </c>
      <c r="B117" s="141" t="s">
        <v>318</v>
      </c>
      <c r="C117" s="187" t="s">
        <v>319</v>
      </c>
      <c r="D117" s="87">
        <v>93084895</v>
      </c>
      <c r="E117" s="103">
        <v>80000</v>
      </c>
      <c r="F117" s="91" t="s">
        <v>404</v>
      </c>
      <c r="G117" s="91" t="s">
        <v>210</v>
      </c>
    </row>
    <row r="118" spans="1:7" ht="15" customHeight="1" x14ac:dyDescent="0.25">
      <c r="A118" s="189">
        <v>44471</v>
      </c>
      <c r="B118" s="141" t="s">
        <v>318</v>
      </c>
      <c r="C118" s="187" t="s">
        <v>319</v>
      </c>
      <c r="D118" s="87">
        <v>93084895</v>
      </c>
      <c r="E118" s="103">
        <v>40000</v>
      </c>
      <c r="F118" s="91" t="s">
        <v>202</v>
      </c>
      <c r="G118" s="91" t="s">
        <v>210</v>
      </c>
    </row>
    <row r="119" spans="1:7" ht="15" customHeight="1" x14ac:dyDescent="0.25">
      <c r="A119" s="189">
        <v>44471</v>
      </c>
      <c r="B119" s="141" t="s">
        <v>318</v>
      </c>
      <c r="C119" s="187" t="s">
        <v>319</v>
      </c>
      <c r="D119" s="87">
        <v>93084895</v>
      </c>
      <c r="E119" s="103">
        <v>20000</v>
      </c>
      <c r="F119" s="91" t="s">
        <v>417</v>
      </c>
      <c r="G119" s="91" t="s">
        <v>210</v>
      </c>
    </row>
    <row r="120" spans="1:7" ht="15" customHeight="1" x14ac:dyDescent="0.25">
      <c r="A120" s="189">
        <v>44475</v>
      </c>
      <c r="B120" s="141" t="s">
        <v>320</v>
      </c>
      <c r="C120" s="87" t="s">
        <v>321</v>
      </c>
      <c r="D120" s="87">
        <v>46380498</v>
      </c>
      <c r="E120" s="103">
        <v>100000</v>
      </c>
      <c r="F120" s="91" t="s">
        <v>418</v>
      </c>
      <c r="G120" s="91" t="s">
        <v>419</v>
      </c>
    </row>
    <row r="121" spans="1:7" ht="15" customHeight="1" x14ac:dyDescent="0.25">
      <c r="A121" s="189">
        <v>44476</v>
      </c>
      <c r="B121" s="141" t="s">
        <v>322</v>
      </c>
      <c r="C121" s="187" t="s">
        <v>319</v>
      </c>
      <c r="D121" s="87">
        <v>93084895</v>
      </c>
      <c r="E121" s="103">
        <v>50000</v>
      </c>
      <c r="F121" s="91" t="s">
        <v>420</v>
      </c>
      <c r="G121" s="91" t="s">
        <v>210</v>
      </c>
    </row>
    <row r="122" spans="1:7" ht="15" customHeight="1" x14ac:dyDescent="0.25">
      <c r="A122" s="189">
        <v>44476</v>
      </c>
      <c r="B122" s="141" t="s">
        <v>323</v>
      </c>
      <c r="C122" s="86" t="s">
        <v>129</v>
      </c>
      <c r="D122" s="87">
        <v>19333349</v>
      </c>
      <c r="E122" s="103">
        <v>8000</v>
      </c>
      <c r="F122" s="91" t="s">
        <v>407</v>
      </c>
      <c r="G122" s="91" t="s">
        <v>198</v>
      </c>
    </row>
    <row r="123" spans="1:7" ht="15" customHeight="1" x14ac:dyDescent="0.25">
      <c r="A123" s="190">
        <v>44481</v>
      </c>
      <c r="B123" s="32" t="s">
        <v>324</v>
      </c>
      <c r="C123" s="16" t="s">
        <v>325</v>
      </c>
      <c r="D123" s="87">
        <v>28715811</v>
      </c>
      <c r="E123" s="103">
        <v>30000</v>
      </c>
      <c r="F123" s="91" t="s">
        <v>418</v>
      </c>
      <c r="G123" s="91"/>
    </row>
    <row r="124" spans="1:7" ht="15" customHeight="1" x14ac:dyDescent="0.25">
      <c r="A124" s="190">
        <v>44488</v>
      </c>
      <c r="B124" s="32" t="s">
        <v>326</v>
      </c>
      <c r="C124" s="16" t="s">
        <v>304</v>
      </c>
      <c r="D124" s="87">
        <v>12280551</v>
      </c>
      <c r="E124" s="103">
        <v>87000</v>
      </c>
      <c r="F124" s="91" t="s">
        <v>395</v>
      </c>
      <c r="G124" s="91"/>
    </row>
    <row r="125" spans="1:7" ht="15" customHeight="1" x14ac:dyDescent="0.25">
      <c r="A125" s="191">
        <v>44494</v>
      </c>
      <c r="B125" s="178" t="s">
        <v>327</v>
      </c>
      <c r="C125" s="16" t="s">
        <v>328</v>
      </c>
      <c r="D125" s="192">
        <v>1075246642</v>
      </c>
      <c r="E125" s="103">
        <v>80000</v>
      </c>
      <c r="F125" s="91" t="s">
        <v>414</v>
      </c>
      <c r="G125" s="91" t="s">
        <v>391</v>
      </c>
    </row>
    <row r="126" spans="1:7" ht="15" customHeight="1" x14ac:dyDescent="0.25">
      <c r="A126" s="191">
        <v>44494</v>
      </c>
      <c r="B126" s="178" t="s">
        <v>327</v>
      </c>
      <c r="C126" s="16" t="s">
        <v>328</v>
      </c>
      <c r="D126" s="192">
        <v>1075246642</v>
      </c>
      <c r="E126" s="103">
        <v>12000</v>
      </c>
      <c r="F126" s="91" t="s">
        <v>407</v>
      </c>
      <c r="G126" s="91" t="s">
        <v>391</v>
      </c>
    </row>
    <row r="127" spans="1:7" ht="15" customHeight="1" x14ac:dyDescent="0.25">
      <c r="A127" s="190">
        <v>44496</v>
      </c>
      <c r="B127" s="32" t="s">
        <v>329</v>
      </c>
      <c r="C127" s="16" t="s">
        <v>129</v>
      </c>
      <c r="D127" s="87">
        <v>19333349</v>
      </c>
      <c r="E127" s="103">
        <v>36000</v>
      </c>
      <c r="F127" s="91" t="s">
        <v>421</v>
      </c>
      <c r="G127" s="91" t="s">
        <v>198</v>
      </c>
    </row>
    <row r="128" spans="1:7" ht="15" customHeight="1" x14ac:dyDescent="0.25">
      <c r="A128" s="193">
        <v>44496</v>
      </c>
      <c r="B128" s="135" t="s">
        <v>330</v>
      </c>
      <c r="C128" s="194" t="s">
        <v>331</v>
      </c>
      <c r="D128" s="87">
        <v>28821525</v>
      </c>
      <c r="E128" s="103">
        <v>80000</v>
      </c>
      <c r="F128" s="91" t="s">
        <v>414</v>
      </c>
      <c r="G128" s="91" t="s">
        <v>422</v>
      </c>
    </row>
    <row r="129" spans="1:7" ht="15" customHeight="1" thickBot="1" x14ac:dyDescent="0.3">
      <c r="A129" s="195">
        <v>44500</v>
      </c>
      <c r="B129" s="196" t="s">
        <v>332</v>
      </c>
      <c r="C129" s="197" t="s">
        <v>80</v>
      </c>
      <c r="D129" s="198" t="s">
        <v>50</v>
      </c>
      <c r="E129" s="199">
        <v>161.08000000000001</v>
      </c>
      <c r="F129" s="200" t="s">
        <v>423</v>
      </c>
      <c r="G129" s="200"/>
    </row>
    <row r="130" spans="1:7" ht="15" customHeight="1" x14ac:dyDescent="0.25">
      <c r="A130" s="201">
        <v>44505</v>
      </c>
      <c r="B130" s="202" t="s">
        <v>335</v>
      </c>
      <c r="C130" s="203" t="s">
        <v>189</v>
      </c>
      <c r="D130" s="203">
        <v>1080260417</v>
      </c>
      <c r="E130" s="204">
        <v>31000</v>
      </c>
      <c r="F130" s="205" t="s">
        <v>424</v>
      </c>
      <c r="G130" s="206" t="s">
        <v>214</v>
      </c>
    </row>
    <row r="131" spans="1:7" ht="15" customHeight="1" x14ac:dyDescent="0.25">
      <c r="A131" s="201">
        <v>44505</v>
      </c>
      <c r="B131" s="202" t="s">
        <v>335</v>
      </c>
      <c r="C131" s="203" t="s">
        <v>189</v>
      </c>
      <c r="D131" s="203">
        <v>1080260417</v>
      </c>
      <c r="E131" s="204">
        <v>122500</v>
      </c>
      <c r="F131" s="205" t="s">
        <v>425</v>
      </c>
      <c r="G131" s="206" t="s">
        <v>214</v>
      </c>
    </row>
    <row r="132" spans="1:7" ht="15" customHeight="1" x14ac:dyDescent="0.25">
      <c r="A132" s="201">
        <v>44508</v>
      </c>
      <c r="B132" s="202" t="s">
        <v>337</v>
      </c>
      <c r="C132" s="207" t="s">
        <v>129</v>
      </c>
      <c r="D132" s="203">
        <v>19333349</v>
      </c>
      <c r="E132" s="204">
        <v>12000</v>
      </c>
      <c r="F132" s="205" t="s">
        <v>407</v>
      </c>
      <c r="G132" s="206" t="s">
        <v>198</v>
      </c>
    </row>
    <row r="133" spans="1:7" ht="15" customHeight="1" x14ac:dyDescent="0.25">
      <c r="A133" s="201">
        <v>44510</v>
      </c>
      <c r="B133" s="208" t="s">
        <v>338</v>
      </c>
      <c r="C133" s="203" t="s">
        <v>339</v>
      </c>
      <c r="D133" s="203">
        <v>34657801</v>
      </c>
      <c r="E133" s="204">
        <v>113500</v>
      </c>
      <c r="F133" s="205" t="s">
        <v>426</v>
      </c>
      <c r="G133" s="206" t="s">
        <v>104</v>
      </c>
    </row>
    <row r="134" spans="1:7" ht="15" customHeight="1" x14ac:dyDescent="0.25">
      <c r="A134" s="201">
        <v>44510</v>
      </c>
      <c r="B134" s="208" t="s">
        <v>338</v>
      </c>
      <c r="C134" s="203" t="s">
        <v>339</v>
      </c>
      <c r="D134" s="203">
        <v>34657802</v>
      </c>
      <c r="E134" s="204">
        <v>2500</v>
      </c>
      <c r="F134" s="205" t="s">
        <v>425</v>
      </c>
      <c r="G134" s="206" t="s">
        <v>104</v>
      </c>
    </row>
    <row r="135" spans="1:7" ht="15" customHeight="1" x14ac:dyDescent="0.25">
      <c r="A135" s="201">
        <v>44510</v>
      </c>
      <c r="B135" s="208" t="s">
        <v>338</v>
      </c>
      <c r="C135" s="203" t="s">
        <v>339</v>
      </c>
      <c r="D135" s="203">
        <v>34657803</v>
      </c>
      <c r="E135" s="204">
        <v>20000</v>
      </c>
      <c r="F135" s="205" t="s">
        <v>427</v>
      </c>
      <c r="G135" s="206" t="s">
        <v>104</v>
      </c>
    </row>
    <row r="136" spans="1:7" ht="15" customHeight="1" x14ac:dyDescent="0.25">
      <c r="A136" s="201">
        <v>44510</v>
      </c>
      <c r="B136" s="208" t="s">
        <v>338</v>
      </c>
      <c r="C136" s="203" t="s">
        <v>339</v>
      </c>
      <c r="D136" s="203">
        <v>34657804</v>
      </c>
      <c r="E136" s="204">
        <v>4000</v>
      </c>
      <c r="F136" s="205" t="s">
        <v>428</v>
      </c>
      <c r="G136" s="206" t="s">
        <v>104</v>
      </c>
    </row>
    <row r="137" spans="1:7" ht="15" customHeight="1" x14ac:dyDescent="0.25">
      <c r="A137" s="201">
        <v>44511</v>
      </c>
      <c r="B137" s="202" t="s">
        <v>340</v>
      </c>
      <c r="C137" s="207" t="s">
        <v>129</v>
      </c>
      <c r="D137" s="203">
        <v>19333349</v>
      </c>
      <c r="E137" s="204">
        <v>12000</v>
      </c>
      <c r="F137" s="205" t="s">
        <v>407</v>
      </c>
      <c r="G137" s="206" t="s">
        <v>198</v>
      </c>
    </row>
    <row r="138" spans="1:7" ht="15" customHeight="1" x14ac:dyDescent="0.25">
      <c r="A138" s="201">
        <v>44511</v>
      </c>
      <c r="B138" s="202" t="s">
        <v>341</v>
      </c>
      <c r="C138" s="207" t="s">
        <v>129</v>
      </c>
      <c r="D138" s="203">
        <v>19333349</v>
      </c>
      <c r="E138" s="204">
        <v>12000</v>
      </c>
      <c r="F138" s="205" t="s">
        <v>407</v>
      </c>
      <c r="G138" s="206" t="s">
        <v>198</v>
      </c>
    </row>
    <row r="139" spans="1:7" ht="15" customHeight="1" x14ac:dyDescent="0.25">
      <c r="A139" s="209">
        <v>44516</v>
      </c>
      <c r="B139" s="210" t="s">
        <v>342</v>
      </c>
      <c r="C139" s="211" t="s">
        <v>129</v>
      </c>
      <c r="D139" s="212">
        <v>19333349</v>
      </c>
      <c r="E139" s="213">
        <v>4000</v>
      </c>
      <c r="F139" s="205" t="s">
        <v>407</v>
      </c>
      <c r="G139" s="205" t="s">
        <v>198</v>
      </c>
    </row>
    <row r="140" spans="1:7" ht="15" customHeight="1" x14ac:dyDescent="0.25">
      <c r="A140" s="201">
        <v>44517</v>
      </c>
      <c r="B140" s="202" t="s">
        <v>343</v>
      </c>
      <c r="C140" s="214" t="s">
        <v>129</v>
      </c>
      <c r="D140" s="203">
        <v>19333349</v>
      </c>
      <c r="E140" s="204">
        <v>165000</v>
      </c>
      <c r="F140" s="205" t="s">
        <v>429</v>
      </c>
      <c r="G140" s="206" t="s">
        <v>198</v>
      </c>
    </row>
    <row r="141" spans="1:7" ht="15" customHeight="1" x14ac:dyDescent="0.25">
      <c r="A141" s="215">
        <v>44523</v>
      </c>
      <c r="B141" s="202" t="s">
        <v>345</v>
      </c>
      <c r="C141" s="207" t="s">
        <v>189</v>
      </c>
      <c r="D141" s="203">
        <v>1080260417</v>
      </c>
      <c r="E141" s="204">
        <v>33000</v>
      </c>
      <c r="F141" s="205" t="s">
        <v>430</v>
      </c>
      <c r="G141" s="206" t="s">
        <v>214</v>
      </c>
    </row>
    <row r="142" spans="1:7" ht="15" customHeight="1" x14ac:dyDescent="0.25">
      <c r="A142" s="215">
        <v>44524</v>
      </c>
      <c r="B142" s="202" t="s">
        <v>346</v>
      </c>
      <c r="C142" s="207" t="s">
        <v>347</v>
      </c>
      <c r="D142" s="203">
        <v>9533856</v>
      </c>
      <c r="E142" s="204">
        <v>177000</v>
      </c>
      <c r="F142" s="205" t="s">
        <v>431</v>
      </c>
      <c r="G142" s="206" t="s">
        <v>432</v>
      </c>
    </row>
    <row r="143" spans="1:7" ht="15" customHeight="1" x14ac:dyDescent="0.25">
      <c r="A143" s="576">
        <v>44524</v>
      </c>
      <c r="B143" s="304" t="s">
        <v>348</v>
      </c>
      <c r="C143" s="207" t="s">
        <v>347</v>
      </c>
      <c r="D143" s="203">
        <v>9533856</v>
      </c>
      <c r="E143" s="204">
        <v>160000</v>
      </c>
      <c r="F143" s="205" t="s">
        <v>414</v>
      </c>
      <c r="G143" s="206" t="s">
        <v>432</v>
      </c>
    </row>
    <row r="144" spans="1:7" ht="15" customHeight="1" x14ac:dyDescent="0.25">
      <c r="A144" s="576"/>
      <c r="B144" s="304" t="s">
        <v>348</v>
      </c>
      <c r="C144" s="207" t="s">
        <v>347</v>
      </c>
      <c r="D144" s="203">
        <v>9533856</v>
      </c>
      <c r="E144" s="204">
        <v>49000</v>
      </c>
      <c r="F144" s="205" t="s">
        <v>425</v>
      </c>
      <c r="G144" s="206" t="s">
        <v>432</v>
      </c>
    </row>
    <row r="145" spans="1:7" ht="15" customHeight="1" x14ac:dyDescent="0.25">
      <c r="A145" s="215">
        <v>44528</v>
      </c>
      <c r="B145" s="202" t="s">
        <v>349</v>
      </c>
      <c r="C145" s="211" t="s">
        <v>350</v>
      </c>
      <c r="D145" s="203">
        <v>15326783</v>
      </c>
      <c r="E145" s="204">
        <v>60000</v>
      </c>
      <c r="F145" s="205" t="s">
        <v>427</v>
      </c>
      <c r="G145" s="206" t="s">
        <v>433</v>
      </c>
    </row>
    <row r="146" spans="1:7" ht="15" customHeight="1" x14ac:dyDescent="0.25">
      <c r="A146" s="215">
        <v>44528</v>
      </c>
      <c r="B146" s="202" t="s">
        <v>349</v>
      </c>
      <c r="C146" s="211" t="s">
        <v>350</v>
      </c>
      <c r="D146" s="203">
        <v>15326783</v>
      </c>
      <c r="E146" s="204">
        <v>18000</v>
      </c>
      <c r="F146" s="205" t="s">
        <v>434</v>
      </c>
      <c r="G146" s="206" t="s">
        <v>433</v>
      </c>
    </row>
    <row r="147" spans="1:7" ht="15" customHeight="1" x14ac:dyDescent="0.25">
      <c r="A147" s="215">
        <v>44528</v>
      </c>
      <c r="B147" s="202" t="s">
        <v>349</v>
      </c>
      <c r="C147" s="211" t="s">
        <v>350</v>
      </c>
      <c r="D147" s="203">
        <v>15326783</v>
      </c>
      <c r="E147" s="204">
        <v>18000</v>
      </c>
      <c r="F147" s="205" t="s">
        <v>435</v>
      </c>
      <c r="G147" s="206" t="s">
        <v>433</v>
      </c>
    </row>
    <row r="148" spans="1:7" ht="15" customHeight="1" x14ac:dyDescent="0.25">
      <c r="A148" s="216">
        <v>44530</v>
      </c>
      <c r="B148" s="202" t="s">
        <v>351</v>
      </c>
      <c r="C148" s="207" t="s">
        <v>328</v>
      </c>
      <c r="D148" s="203">
        <v>1075246642</v>
      </c>
      <c r="E148" s="204">
        <v>56000</v>
      </c>
      <c r="F148" s="205" t="s">
        <v>212</v>
      </c>
      <c r="G148" s="206" t="s">
        <v>391</v>
      </c>
    </row>
    <row r="149" spans="1:7" ht="15" customHeight="1" thickBot="1" x14ac:dyDescent="0.3">
      <c r="A149" s="217">
        <v>44530</v>
      </c>
      <c r="B149" s="218" t="s">
        <v>352</v>
      </c>
      <c r="C149" s="219" t="s">
        <v>80</v>
      </c>
      <c r="D149" s="220" t="s">
        <v>50</v>
      </c>
      <c r="E149" s="221">
        <v>128.63</v>
      </c>
      <c r="F149" s="222" t="s">
        <v>423</v>
      </c>
      <c r="G149" s="223" t="s">
        <v>51</v>
      </c>
    </row>
    <row r="150" spans="1:7" ht="15" customHeight="1" x14ac:dyDescent="0.25">
      <c r="A150" s="224">
        <v>44531</v>
      </c>
      <c r="B150" s="141" t="s">
        <v>353</v>
      </c>
      <c r="C150" s="87" t="s">
        <v>354</v>
      </c>
      <c r="D150" s="87">
        <v>28834717</v>
      </c>
      <c r="E150" s="103">
        <v>80000</v>
      </c>
      <c r="F150" s="91" t="s">
        <v>404</v>
      </c>
      <c r="G150" s="91" t="s">
        <v>436</v>
      </c>
    </row>
    <row r="151" spans="1:7" ht="15" customHeight="1" x14ac:dyDescent="0.25">
      <c r="A151" s="224">
        <v>44531</v>
      </c>
      <c r="B151" s="141" t="s">
        <v>355</v>
      </c>
      <c r="C151" s="89" t="s">
        <v>264</v>
      </c>
      <c r="D151" s="87">
        <v>1022954659</v>
      </c>
      <c r="E151" s="103">
        <v>6000000</v>
      </c>
      <c r="F151" s="91" t="s">
        <v>437</v>
      </c>
      <c r="G151" s="91" t="s">
        <v>84</v>
      </c>
    </row>
    <row r="152" spans="1:7" ht="15" customHeight="1" x14ac:dyDescent="0.25">
      <c r="A152" s="224">
        <v>44531</v>
      </c>
      <c r="B152" s="141" t="s">
        <v>355</v>
      </c>
      <c r="C152" s="89" t="s">
        <v>438</v>
      </c>
      <c r="D152" s="87">
        <v>1022957182</v>
      </c>
      <c r="E152" s="103">
        <v>6000000</v>
      </c>
      <c r="F152" s="91" t="s">
        <v>437</v>
      </c>
      <c r="G152" s="91" t="s">
        <v>84</v>
      </c>
    </row>
    <row r="153" spans="1:7" ht="15" customHeight="1" x14ac:dyDescent="0.25">
      <c r="A153" s="224">
        <v>44532</v>
      </c>
      <c r="B153" s="141" t="s">
        <v>357</v>
      </c>
      <c r="C153" s="87" t="s">
        <v>358</v>
      </c>
      <c r="D153" s="87">
        <v>1054996100</v>
      </c>
      <c r="E153" s="103">
        <v>50000</v>
      </c>
      <c r="F153" s="91" t="s">
        <v>437</v>
      </c>
      <c r="G153" s="91" t="s">
        <v>84</v>
      </c>
    </row>
    <row r="154" spans="1:7" ht="15" customHeight="1" x14ac:dyDescent="0.25">
      <c r="A154" s="224">
        <v>44534</v>
      </c>
      <c r="B154" s="141" t="s">
        <v>359</v>
      </c>
      <c r="C154" s="89" t="s">
        <v>360</v>
      </c>
      <c r="D154" s="87">
        <v>12239120</v>
      </c>
      <c r="E154" s="103">
        <v>300000</v>
      </c>
      <c r="F154" s="91" t="s">
        <v>439</v>
      </c>
      <c r="G154" s="91" t="s">
        <v>440</v>
      </c>
    </row>
    <row r="155" spans="1:7" ht="15" customHeight="1" x14ac:dyDescent="0.25">
      <c r="A155" s="224">
        <v>44534</v>
      </c>
      <c r="B155" s="141" t="s">
        <v>361</v>
      </c>
      <c r="C155" s="89" t="s">
        <v>360</v>
      </c>
      <c r="D155" s="87">
        <v>12239120</v>
      </c>
      <c r="E155" s="103">
        <v>130000</v>
      </c>
      <c r="F155" s="91" t="s">
        <v>439</v>
      </c>
      <c r="G155" s="91" t="s">
        <v>440</v>
      </c>
    </row>
    <row r="156" spans="1:7" ht="15" customHeight="1" x14ac:dyDescent="0.25">
      <c r="A156" s="224">
        <v>44535</v>
      </c>
      <c r="B156" s="141" t="s">
        <v>362</v>
      </c>
      <c r="C156" s="89" t="s">
        <v>360</v>
      </c>
      <c r="D156" s="87">
        <v>12239120</v>
      </c>
      <c r="E156" s="103">
        <v>250000</v>
      </c>
      <c r="F156" s="91" t="s">
        <v>439</v>
      </c>
      <c r="G156" s="91" t="s">
        <v>440</v>
      </c>
    </row>
    <row r="157" spans="1:7" ht="15" customHeight="1" x14ac:dyDescent="0.25">
      <c r="A157" s="224">
        <v>44536</v>
      </c>
      <c r="B157" s="225" t="s">
        <v>363</v>
      </c>
      <c r="C157" s="86" t="s">
        <v>364</v>
      </c>
      <c r="D157" s="87">
        <v>63547626</v>
      </c>
      <c r="E157" s="103">
        <v>464000</v>
      </c>
      <c r="F157" s="91" t="s">
        <v>211</v>
      </c>
      <c r="G157" s="91" t="s">
        <v>441</v>
      </c>
    </row>
    <row r="158" spans="1:7" ht="15" customHeight="1" x14ac:dyDescent="0.25">
      <c r="A158" s="224">
        <v>44536</v>
      </c>
      <c r="B158" s="225" t="s">
        <v>363</v>
      </c>
      <c r="C158" s="86" t="s">
        <v>364</v>
      </c>
      <c r="D158" s="87">
        <v>63547626</v>
      </c>
      <c r="E158" s="103">
        <v>45000</v>
      </c>
      <c r="F158" s="91" t="s">
        <v>442</v>
      </c>
      <c r="G158" s="91" t="s">
        <v>441</v>
      </c>
    </row>
    <row r="159" spans="1:7" ht="15" customHeight="1" x14ac:dyDescent="0.25">
      <c r="A159" s="224">
        <v>44536</v>
      </c>
      <c r="B159" s="225" t="s">
        <v>363</v>
      </c>
      <c r="C159" s="86" t="s">
        <v>364</v>
      </c>
      <c r="D159" s="87">
        <v>63547626</v>
      </c>
      <c r="E159" s="103">
        <v>118000</v>
      </c>
      <c r="F159" s="91" t="s">
        <v>215</v>
      </c>
      <c r="G159" s="91" t="s">
        <v>441</v>
      </c>
    </row>
    <row r="160" spans="1:7" ht="15" customHeight="1" x14ac:dyDescent="0.25">
      <c r="A160" s="224">
        <v>44536</v>
      </c>
      <c r="B160" s="225" t="s">
        <v>363</v>
      </c>
      <c r="C160" s="86" t="s">
        <v>364</v>
      </c>
      <c r="D160" s="87">
        <v>63547626</v>
      </c>
      <c r="E160" s="103">
        <v>30600</v>
      </c>
      <c r="F160" s="91" t="s">
        <v>424</v>
      </c>
      <c r="G160" s="91" t="s">
        <v>441</v>
      </c>
    </row>
    <row r="161" spans="1:7" ht="15" customHeight="1" x14ac:dyDescent="0.25">
      <c r="A161" s="224">
        <v>44536</v>
      </c>
      <c r="B161" s="225" t="s">
        <v>363</v>
      </c>
      <c r="C161" s="86" t="s">
        <v>364</v>
      </c>
      <c r="D161" s="87">
        <v>63547626</v>
      </c>
      <c r="E161" s="103">
        <v>36750</v>
      </c>
      <c r="F161" s="91" t="s">
        <v>425</v>
      </c>
      <c r="G161" s="91" t="s">
        <v>441</v>
      </c>
    </row>
    <row r="162" spans="1:7" ht="15" customHeight="1" x14ac:dyDescent="0.25">
      <c r="A162" s="224">
        <v>44536</v>
      </c>
      <c r="B162" s="225" t="s">
        <v>363</v>
      </c>
      <c r="C162" s="86" t="s">
        <v>364</v>
      </c>
      <c r="D162" s="87">
        <v>63547626</v>
      </c>
      <c r="E162" s="103">
        <v>55000</v>
      </c>
      <c r="F162" s="91" t="s">
        <v>430</v>
      </c>
      <c r="G162" s="91" t="s">
        <v>441</v>
      </c>
    </row>
    <row r="163" spans="1:7" ht="15" customHeight="1" x14ac:dyDescent="0.25">
      <c r="A163" s="226">
        <v>44537</v>
      </c>
      <c r="B163" s="141" t="s">
        <v>365</v>
      </c>
      <c r="C163" s="89" t="s">
        <v>360</v>
      </c>
      <c r="D163" s="87">
        <v>12239120</v>
      </c>
      <c r="E163" s="103">
        <v>70000</v>
      </c>
      <c r="F163" s="91" t="s">
        <v>439</v>
      </c>
      <c r="G163" s="91" t="s">
        <v>440</v>
      </c>
    </row>
    <row r="164" spans="1:7" ht="15" customHeight="1" x14ac:dyDescent="0.25">
      <c r="A164" s="226">
        <v>44537</v>
      </c>
      <c r="B164" s="225" t="s">
        <v>366</v>
      </c>
      <c r="C164" s="89" t="s">
        <v>177</v>
      </c>
      <c r="D164" s="87">
        <v>10028584</v>
      </c>
      <c r="E164" s="103">
        <v>80000</v>
      </c>
      <c r="F164" s="91" t="s">
        <v>404</v>
      </c>
      <c r="G164" s="91" t="s">
        <v>443</v>
      </c>
    </row>
    <row r="165" spans="1:7" ht="15" customHeight="1" x14ac:dyDescent="0.25">
      <c r="A165" s="226">
        <v>44537</v>
      </c>
      <c r="B165" s="225" t="s">
        <v>366</v>
      </c>
      <c r="C165" s="89" t="s">
        <v>177</v>
      </c>
      <c r="D165" s="87">
        <v>10028585</v>
      </c>
      <c r="E165" s="103">
        <v>145000</v>
      </c>
      <c r="F165" s="91" t="s">
        <v>211</v>
      </c>
      <c r="G165" s="91" t="s">
        <v>443</v>
      </c>
    </row>
    <row r="166" spans="1:7" ht="15" customHeight="1" x14ac:dyDescent="0.25">
      <c r="A166" s="226">
        <v>44537</v>
      </c>
      <c r="B166" s="225" t="s">
        <v>366</v>
      </c>
      <c r="C166" s="89" t="s">
        <v>177</v>
      </c>
      <c r="D166" s="87">
        <v>10028586</v>
      </c>
      <c r="E166" s="103">
        <v>75000</v>
      </c>
      <c r="F166" s="91" t="s">
        <v>215</v>
      </c>
      <c r="G166" s="91" t="s">
        <v>443</v>
      </c>
    </row>
    <row r="167" spans="1:7" ht="15" customHeight="1" x14ac:dyDescent="0.25">
      <c r="A167" s="226">
        <v>44537</v>
      </c>
      <c r="B167" s="225" t="s">
        <v>366</v>
      </c>
      <c r="C167" s="89" t="s">
        <v>177</v>
      </c>
      <c r="D167" s="87">
        <v>10028587</v>
      </c>
      <c r="E167" s="103">
        <v>20000</v>
      </c>
      <c r="F167" s="91" t="s">
        <v>442</v>
      </c>
      <c r="G167" s="91" t="s">
        <v>443</v>
      </c>
    </row>
    <row r="168" spans="1:7" ht="15" customHeight="1" x14ac:dyDescent="0.25">
      <c r="A168" s="226">
        <v>44538</v>
      </c>
      <c r="B168" s="141" t="s">
        <v>367</v>
      </c>
      <c r="C168" s="89" t="s">
        <v>331</v>
      </c>
      <c r="D168" s="87">
        <v>28821525</v>
      </c>
      <c r="E168" s="103">
        <v>80000</v>
      </c>
      <c r="F168" s="91" t="s">
        <v>404</v>
      </c>
      <c r="G168" s="91" t="s">
        <v>444</v>
      </c>
    </row>
    <row r="169" spans="1:7" ht="15" customHeight="1" x14ac:dyDescent="0.25">
      <c r="A169" s="226">
        <v>44540</v>
      </c>
      <c r="B169" s="141" t="s">
        <v>368</v>
      </c>
      <c r="C169" s="89" t="s">
        <v>252</v>
      </c>
      <c r="D169" s="87">
        <v>7573699</v>
      </c>
      <c r="E169" s="103">
        <v>784000</v>
      </c>
      <c r="F169" s="91" t="s">
        <v>445</v>
      </c>
      <c r="G169" s="91"/>
    </row>
    <row r="170" spans="1:7" ht="15" customHeight="1" x14ac:dyDescent="0.25">
      <c r="A170" s="226">
        <v>44540</v>
      </c>
      <c r="B170" s="141" t="s">
        <v>369</v>
      </c>
      <c r="C170" s="89" t="s">
        <v>331</v>
      </c>
      <c r="D170" s="87">
        <v>28821525</v>
      </c>
      <c r="E170" s="103">
        <v>141000</v>
      </c>
      <c r="F170" s="91" t="s">
        <v>446</v>
      </c>
      <c r="G170" s="91" t="s">
        <v>447</v>
      </c>
    </row>
    <row r="171" spans="1:7" ht="15" customHeight="1" x14ac:dyDescent="0.25">
      <c r="A171" s="226">
        <v>44541</v>
      </c>
      <c r="B171" s="141" t="s">
        <v>372</v>
      </c>
      <c r="C171" s="89" t="s">
        <v>373</v>
      </c>
      <c r="D171" s="87">
        <v>38218201</v>
      </c>
      <c r="E171" s="103">
        <v>85000</v>
      </c>
      <c r="F171" s="91" t="s">
        <v>439</v>
      </c>
      <c r="G171" s="91" t="s">
        <v>30</v>
      </c>
    </row>
    <row r="172" spans="1:7" ht="15" customHeight="1" x14ac:dyDescent="0.25">
      <c r="A172" s="224">
        <v>44543</v>
      </c>
      <c r="B172" s="141" t="s">
        <v>375</v>
      </c>
      <c r="C172" s="89" t="s">
        <v>360</v>
      </c>
      <c r="D172" s="87">
        <v>12239120</v>
      </c>
      <c r="E172" s="103">
        <v>80000</v>
      </c>
      <c r="F172" s="91" t="s">
        <v>404</v>
      </c>
      <c r="G172" s="91" t="s">
        <v>440</v>
      </c>
    </row>
    <row r="173" spans="1:7" ht="15" customHeight="1" x14ac:dyDescent="0.25">
      <c r="A173" s="224">
        <v>44544</v>
      </c>
      <c r="B173" s="141" t="s">
        <v>376</v>
      </c>
      <c r="C173" s="86" t="s">
        <v>377</v>
      </c>
      <c r="D173" s="87">
        <v>901244449</v>
      </c>
      <c r="E173" s="120">
        <v>300000</v>
      </c>
      <c r="F173" s="227" t="s">
        <v>448</v>
      </c>
      <c r="G173" s="227" t="s">
        <v>449</v>
      </c>
    </row>
    <row r="174" spans="1:7" ht="15" customHeight="1" x14ac:dyDescent="0.25">
      <c r="A174" s="228">
        <v>44546</v>
      </c>
      <c r="B174" s="141" t="s">
        <v>378</v>
      </c>
      <c r="C174" s="86" t="s">
        <v>374</v>
      </c>
      <c r="D174" s="87">
        <v>33702309</v>
      </c>
      <c r="E174" s="120">
        <v>48200</v>
      </c>
      <c r="F174" s="227" t="s">
        <v>450</v>
      </c>
      <c r="G174" s="227" t="s">
        <v>451</v>
      </c>
    </row>
    <row r="175" spans="1:7" ht="15" customHeight="1" x14ac:dyDescent="0.25">
      <c r="A175" s="228">
        <v>44547</v>
      </c>
      <c r="B175" s="141" t="s">
        <v>381</v>
      </c>
      <c r="C175" s="227" t="s">
        <v>313</v>
      </c>
      <c r="D175" s="91">
        <v>66759518</v>
      </c>
      <c r="E175" s="120">
        <v>500000</v>
      </c>
      <c r="F175" s="227" t="s">
        <v>439</v>
      </c>
      <c r="G175" s="227" t="s">
        <v>41</v>
      </c>
    </row>
    <row r="176" spans="1:7" ht="15" customHeight="1" x14ac:dyDescent="0.25">
      <c r="A176" s="577">
        <v>44548</v>
      </c>
      <c r="B176" s="141" t="s">
        <v>382</v>
      </c>
      <c r="C176" s="227" t="s">
        <v>383</v>
      </c>
      <c r="D176" s="91">
        <v>1096647442</v>
      </c>
      <c r="E176" s="120">
        <v>25000</v>
      </c>
      <c r="F176" s="227" t="s">
        <v>452</v>
      </c>
      <c r="G176" s="227" t="s">
        <v>31</v>
      </c>
    </row>
    <row r="177" spans="1:7" ht="15" customHeight="1" x14ac:dyDescent="0.25">
      <c r="A177" s="577"/>
      <c r="B177" s="141" t="s">
        <v>382</v>
      </c>
      <c r="C177" s="227" t="s">
        <v>383</v>
      </c>
      <c r="D177" s="91">
        <v>1096647443</v>
      </c>
      <c r="E177" s="120">
        <v>30000</v>
      </c>
      <c r="F177" s="227" t="s">
        <v>215</v>
      </c>
      <c r="G177" s="227" t="s">
        <v>31</v>
      </c>
    </row>
    <row r="178" spans="1:7" ht="15" customHeight="1" x14ac:dyDescent="0.25">
      <c r="A178" s="228">
        <v>44548</v>
      </c>
      <c r="B178" s="141" t="s">
        <v>384</v>
      </c>
      <c r="C178" s="227" t="s">
        <v>325</v>
      </c>
      <c r="D178" s="91">
        <v>28715811</v>
      </c>
      <c r="E178" s="120">
        <v>30000</v>
      </c>
      <c r="F178" s="227" t="s">
        <v>453</v>
      </c>
      <c r="G178" s="227" t="s">
        <v>454</v>
      </c>
    </row>
    <row r="179" spans="1:7" ht="15" customHeight="1" x14ac:dyDescent="0.25">
      <c r="A179" s="228">
        <v>44550</v>
      </c>
      <c r="B179" s="141" t="s">
        <v>385</v>
      </c>
      <c r="C179" s="227" t="s">
        <v>386</v>
      </c>
      <c r="D179" s="91">
        <v>52320473</v>
      </c>
      <c r="E179" s="120">
        <v>40000</v>
      </c>
      <c r="F179" s="227" t="s">
        <v>453</v>
      </c>
      <c r="G179" s="227" t="s">
        <v>455</v>
      </c>
    </row>
    <row r="180" spans="1:7" ht="15" customHeight="1" thickBot="1" x14ac:dyDescent="0.3">
      <c r="A180" s="229">
        <v>44561</v>
      </c>
      <c r="B180" s="230" t="s">
        <v>387</v>
      </c>
      <c r="C180" s="231" t="s">
        <v>80</v>
      </c>
      <c r="D180" s="198" t="s">
        <v>50</v>
      </c>
      <c r="E180" s="232">
        <v>647.08000000000004</v>
      </c>
      <c r="F180" s="200" t="s">
        <v>11</v>
      </c>
      <c r="G180" s="233" t="s">
        <v>51</v>
      </c>
    </row>
    <row r="181" spans="1:7" hidden="1" x14ac:dyDescent="0.25">
      <c r="E181" s="56">
        <f>SUM(E2:E180)</f>
        <v>46630711.299999997</v>
      </c>
      <c r="G181"/>
    </row>
  </sheetData>
  <autoFilter ref="A3:G181" xr:uid="{00000000-0001-0000-0100-000000000000}">
    <filterColumn colId="3">
      <customFilters>
        <customFilter operator="notEqual" val=" "/>
      </customFilters>
    </filterColumn>
  </autoFilter>
  <mergeCells count="34">
    <mergeCell ref="A1:G1"/>
    <mergeCell ref="A58:A59"/>
    <mergeCell ref="B58:B59"/>
    <mergeCell ref="G58:G59"/>
    <mergeCell ref="A54:A56"/>
    <mergeCell ref="B54:B56"/>
    <mergeCell ref="G54:G56"/>
    <mergeCell ref="A64:A65"/>
    <mergeCell ref="G64:G65"/>
    <mergeCell ref="A62:A63"/>
    <mergeCell ref="B62:B63"/>
    <mergeCell ref="G62:G63"/>
    <mergeCell ref="G79:G80"/>
    <mergeCell ref="A82:A83"/>
    <mergeCell ref="B82:B83"/>
    <mergeCell ref="C82:C83"/>
    <mergeCell ref="D82:D83"/>
    <mergeCell ref="E82:E83"/>
    <mergeCell ref="F82:F83"/>
    <mergeCell ref="G82:G83"/>
    <mergeCell ref="A143:A144"/>
    <mergeCell ref="A176:A177"/>
    <mergeCell ref="F84:F85"/>
    <mergeCell ref="G84:G85"/>
    <mergeCell ref="A86:A87"/>
    <mergeCell ref="B86:B87"/>
    <mergeCell ref="C86:C87"/>
    <mergeCell ref="D86:D87"/>
    <mergeCell ref="G86:G87"/>
    <mergeCell ref="A84:A85"/>
    <mergeCell ref="B84:B85"/>
    <mergeCell ref="C84:C85"/>
    <mergeCell ref="D84:D85"/>
    <mergeCell ref="E84:E8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9"/>
  <sheetViews>
    <sheetView zoomScale="91" zoomScaleNormal="91" workbookViewId="0"/>
  </sheetViews>
  <sheetFormatPr baseColWidth="10" defaultRowHeight="15" x14ac:dyDescent="0.25"/>
  <cols>
    <col min="1" max="1" width="11" style="382" customWidth="1"/>
    <col min="2" max="2" width="8.5703125" style="385" customWidth="1"/>
    <col min="3" max="4" width="8.5703125" style="386" customWidth="1"/>
    <col min="5" max="5" width="31" style="1" customWidth="1"/>
    <col min="6" max="6" width="16.28515625" style="395" customWidth="1"/>
    <col min="7" max="7" width="16" style="395" customWidth="1"/>
    <col min="8" max="8" width="32.7109375" style="395" customWidth="1"/>
    <col min="9" max="9" width="16.85546875" style="243" customWidth="1"/>
    <col min="10" max="10" width="85.140625" style="388" customWidth="1"/>
    <col min="11" max="16384" width="11.42578125" style="1"/>
  </cols>
  <sheetData>
    <row r="1" spans="1:10" ht="15.75" thickBot="1" x14ac:dyDescent="0.3"/>
    <row r="2" spans="1:10" ht="81.75" customHeight="1" thickBot="1" x14ac:dyDescent="0.3">
      <c r="A2" s="600"/>
      <c r="B2" s="601"/>
      <c r="C2" s="601"/>
      <c r="D2" s="601"/>
      <c r="E2" s="601"/>
      <c r="F2" s="601"/>
      <c r="G2" s="601"/>
      <c r="H2" s="601"/>
      <c r="I2" s="601"/>
      <c r="J2" s="601"/>
    </row>
    <row r="3" spans="1:10" ht="30" customHeight="1" x14ac:dyDescent="0.25">
      <c r="A3" s="62" t="s">
        <v>0</v>
      </c>
      <c r="B3" s="63" t="s">
        <v>1</v>
      </c>
      <c r="C3" s="598" t="s">
        <v>527</v>
      </c>
      <c r="D3" s="599"/>
      <c r="E3" s="64" t="s">
        <v>2</v>
      </c>
      <c r="F3" s="64" t="s">
        <v>6</v>
      </c>
      <c r="G3" s="69" t="s">
        <v>165</v>
      </c>
      <c r="H3" s="69" t="s">
        <v>166</v>
      </c>
      <c r="I3" s="64" t="s">
        <v>9</v>
      </c>
      <c r="J3" s="389" t="s">
        <v>2</v>
      </c>
    </row>
    <row r="4" spans="1:10" s="2" customFormat="1" ht="15" customHeight="1" x14ac:dyDescent="0.2">
      <c r="A4" s="252">
        <v>44210</v>
      </c>
      <c r="B4" s="83" t="s">
        <v>530</v>
      </c>
      <c r="C4" s="387">
        <v>62</v>
      </c>
      <c r="D4" s="387">
        <f t="shared" ref="D4:D35" si="0">+B4-C4</f>
        <v>0</v>
      </c>
      <c r="E4" s="11" t="s">
        <v>18</v>
      </c>
      <c r="F4" s="279"/>
      <c r="G4" s="255"/>
      <c r="H4" s="255"/>
      <c r="I4" s="76">
        <f>50.68+12670+1072.4+400</f>
        <v>14193.08</v>
      </c>
      <c r="J4" s="390" t="s">
        <v>10</v>
      </c>
    </row>
    <row r="5" spans="1:10" s="2" customFormat="1" ht="15" customHeight="1" x14ac:dyDescent="0.2">
      <c r="A5" s="252">
        <v>44212</v>
      </c>
      <c r="B5" s="83" t="s">
        <v>531</v>
      </c>
      <c r="C5" s="387">
        <f>+C4+1</f>
        <v>63</v>
      </c>
      <c r="D5" s="387">
        <f t="shared" si="0"/>
        <v>0</v>
      </c>
      <c r="E5" s="11" t="s">
        <v>25</v>
      </c>
      <c r="F5" s="279"/>
      <c r="G5" s="396" t="s">
        <v>31</v>
      </c>
      <c r="H5" s="396"/>
      <c r="I5" s="76">
        <v>32100</v>
      </c>
      <c r="J5" s="390" t="s">
        <v>10</v>
      </c>
    </row>
    <row r="6" spans="1:10" s="2" customFormat="1" ht="15" customHeight="1" x14ac:dyDescent="0.2">
      <c r="A6" s="252">
        <v>44212</v>
      </c>
      <c r="B6" s="83" t="s">
        <v>532</v>
      </c>
      <c r="C6" s="387">
        <f>+C5+1</f>
        <v>64</v>
      </c>
      <c r="D6" s="387">
        <f t="shared" si="0"/>
        <v>0</v>
      </c>
      <c r="E6" s="11" t="s">
        <v>29</v>
      </c>
      <c r="F6" s="279">
        <v>1061691831</v>
      </c>
      <c r="G6" s="396" t="s">
        <v>31</v>
      </c>
      <c r="H6" s="396"/>
      <c r="I6" s="76">
        <v>26000</v>
      </c>
      <c r="J6" s="390" t="s">
        <v>10</v>
      </c>
    </row>
    <row r="7" spans="1:10" s="2" customFormat="1" ht="15" customHeight="1" x14ac:dyDescent="0.2">
      <c r="A7" s="252">
        <v>44212</v>
      </c>
      <c r="B7" s="83" t="s">
        <v>533</v>
      </c>
      <c r="C7" s="387">
        <f>+C6+1</f>
        <v>65</v>
      </c>
      <c r="D7" s="387">
        <f t="shared" si="0"/>
        <v>0</v>
      </c>
      <c r="E7" s="11" t="s">
        <v>26</v>
      </c>
      <c r="F7" s="279">
        <v>1023913360</v>
      </c>
      <c r="G7" s="396" t="s">
        <v>30</v>
      </c>
      <c r="H7" s="396"/>
      <c r="I7" s="76">
        <v>100000</v>
      </c>
      <c r="J7" s="390" t="s">
        <v>34</v>
      </c>
    </row>
    <row r="8" spans="1:10" ht="15" customHeight="1" x14ac:dyDescent="0.25">
      <c r="A8" s="252">
        <v>44212</v>
      </c>
      <c r="B8" s="83" t="s">
        <v>534</v>
      </c>
      <c r="C8" s="387">
        <f>+C7+1</f>
        <v>66</v>
      </c>
      <c r="D8" s="387">
        <f t="shared" si="0"/>
        <v>0</v>
      </c>
      <c r="E8" s="11" t="s">
        <v>32</v>
      </c>
      <c r="F8" s="403">
        <v>1143854609</v>
      </c>
      <c r="G8" s="397" t="s">
        <v>33</v>
      </c>
      <c r="H8" s="397"/>
      <c r="I8" s="76">
        <v>110000</v>
      </c>
      <c r="J8" s="391" t="s">
        <v>13</v>
      </c>
    </row>
    <row r="9" spans="1:10" ht="15" customHeight="1" x14ac:dyDescent="0.25">
      <c r="A9" s="252">
        <v>44216</v>
      </c>
      <c r="B9" s="83" t="s">
        <v>535</v>
      </c>
      <c r="C9" s="387">
        <f>+C8+1</f>
        <v>67</v>
      </c>
      <c r="D9" s="387">
        <f t="shared" si="0"/>
        <v>0</v>
      </c>
      <c r="E9" s="11" t="s">
        <v>28</v>
      </c>
      <c r="F9" s="403">
        <v>19589613</v>
      </c>
      <c r="G9" s="397" t="s">
        <v>35</v>
      </c>
      <c r="H9" s="397"/>
      <c r="I9" s="76">
        <v>100000</v>
      </c>
      <c r="J9" s="390" t="s">
        <v>34</v>
      </c>
    </row>
    <row r="10" spans="1:10" ht="15" customHeight="1" x14ac:dyDescent="0.25">
      <c r="A10" s="252">
        <v>44239</v>
      </c>
      <c r="B10" s="83" t="s">
        <v>37</v>
      </c>
      <c r="C10" s="387">
        <v>68</v>
      </c>
      <c r="D10" s="387">
        <f t="shared" si="0"/>
        <v>0</v>
      </c>
      <c r="E10" s="11" t="s">
        <v>38</v>
      </c>
      <c r="F10" s="279"/>
      <c r="G10" s="255"/>
      <c r="H10" s="255"/>
      <c r="I10" s="76">
        <v>12720.68</v>
      </c>
      <c r="J10" s="390" t="s">
        <v>10</v>
      </c>
    </row>
    <row r="11" spans="1:10" ht="15" customHeight="1" x14ac:dyDescent="0.25">
      <c r="A11" s="252">
        <v>44258</v>
      </c>
      <c r="B11" s="83" t="s">
        <v>39</v>
      </c>
      <c r="C11" s="387">
        <f t="shared" ref="C11:C21" si="1">+C10+1</f>
        <v>69</v>
      </c>
      <c r="D11" s="387">
        <f t="shared" si="0"/>
        <v>0</v>
      </c>
      <c r="E11" s="11" t="s">
        <v>40</v>
      </c>
      <c r="F11" s="279">
        <v>31867582</v>
      </c>
      <c r="G11" s="396" t="s">
        <v>41</v>
      </c>
      <c r="H11" s="396"/>
      <c r="I11" s="76">
        <v>238000</v>
      </c>
      <c r="J11" s="390" t="s">
        <v>10</v>
      </c>
    </row>
    <row r="12" spans="1:10" ht="15" customHeight="1" x14ac:dyDescent="0.25">
      <c r="A12" s="252">
        <v>44286</v>
      </c>
      <c r="B12" s="83" t="s">
        <v>42</v>
      </c>
      <c r="C12" s="387">
        <f t="shared" si="1"/>
        <v>70</v>
      </c>
      <c r="D12" s="387">
        <f t="shared" si="0"/>
        <v>0</v>
      </c>
      <c r="E12" s="11" t="s">
        <v>43</v>
      </c>
      <c r="F12" s="404"/>
      <c r="G12" s="398"/>
      <c r="H12" s="398"/>
      <c r="I12" s="76">
        <v>13672.68</v>
      </c>
      <c r="J12" s="390" t="s">
        <v>10</v>
      </c>
    </row>
    <row r="13" spans="1:10" ht="15" customHeight="1" x14ac:dyDescent="0.25">
      <c r="A13" s="252">
        <v>44301</v>
      </c>
      <c r="B13" s="83" t="s">
        <v>45</v>
      </c>
      <c r="C13" s="387">
        <f t="shared" si="1"/>
        <v>71</v>
      </c>
      <c r="D13" s="387">
        <f t="shared" si="0"/>
        <v>0</v>
      </c>
      <c r="E13" s="11" t="s">
        <v>46</v>
      </c>
      <c r="F13" s="396"/>
      <c r="G13" s="396" t="s">
        <v>47</v>
      </c>
      <c r="H13" s="396"/>
      <c r="I13" s="76">
        <v>1000000</v>
      </c>
      <c r="J13" s="391" t="s">
        <v>44</v>
      </c>
    </row>
    <row r="14" spans="1:10" ht="15" customHeight="1" x14ac:dyDescent="0.25">
      <c r="A14" s="252">
        <v>44316</v>
      </c>
      <c r="B14" s="83" t="s">
        <v>48</v>
      </c>
      <c r="C14" s="387">
        <f t="shared" si="1"/>
        <v>72</v>
      </c>
      <c r="D14" s="387">
        <f t="shared" si="0"/>
        <v>0</v>
      </c>
      <c r="E14" s="11" t="s">
        <v>49</v>
      </c>
      <c r="F14" s="405" t="s">
        <v>50</v>
      </c>
      <c r="G14" s="396" t="s">
        <v>51</v>
      </c>
      <c r="H14" s="396"/>
      <c r="I14" s="76">
        <v>16720.68</v>
      </c>
      <c r="J14" s="390" t="s">
        <v>10</v>
      </c>
    </row>
    <row r="15" spans="1:10" ht="15" customHeight="1" x14ac:dyDescent="0.25">
      <c r="A15" s="381">
        <v>44322</v>
      </c>
      <c r="B15" s="83" t="s">
        <v>54</v>
      </c>
      <c r="C15" s="387">
        <f t="shared" si="1"/>
        <v>73</v>
      </c>
      <c r="D15" s="387">
        <f t="shared" si="0"/>
        <v>0</v>
      </c>
      <c r="E15" s="33" t="s">
        <v>55</v>
      </c>
      <c r="F15" s="396"/>
      <c r="G15" s="396"/>
      <c r="H15" s="396"/>
      <c r="I15" s="76">
        <v>500000</v>
      </c>
      <c r="J15" s="390" t="s">
        <v>52</v>
      </c>
    </row>
    <row r="16" spans="1:10" ht="15" customHeight="1" x14ac:dyDescent="0.25">
      <c r="A16" s="381">
        <v>44322</v>
      </c>
      <c r="B16" s="83" t="s">
        <v>56</v>
      </c>
      <c r="C16" s="387">
        <f t="shared" si="1"/>
        <v>74</v>
      </c>
      <c r="D16" s="387">
        <f t="shared" si="0"/>
        <v>0</v>
      </c>
      <c r="E16" s="34" t="s">
        <v>55</v>
      </c>
      <c r="F16" s="396"/>
      <c r="G16" s="396"/>
      <c r="H16" s="396"/>
      <c r="I16" s="76">
        <v>240000</v>
      </c>
      <c r="J16" s="390" t="s">
        <v>52</v>
      </c>
    </row>
    <row r="17" spans="1:10" ht="15" customHeight="1" x14ac:dyDescent="0.25">
      <c r="A17" s="381">
        <v>44322</v>
      </c>
      <c r="B17" s="83" t="s">
        <v>57</v>
      </c>
      <c r="C17" s="387">
        <f t="shared" si="1"/>
        <v>75</v>
      </c>
      <c r="D17" s="387">
        <f t="shared" si="0"/>
        <v>0</v>
      </c>
      <c r="E17" s="33" t="s">
        <v>55</v>
      </c>
      <c r="F17" s="396"/>
      <c r="G17" s="396"/>
      <c r="H17" s="396"/>
      <c r="I17" s="76">
        <v>280000</v>
      </c>
      <c r="J17" s="390" t="s">
        <v>52</v>
      </c>
    </row>
    <row r="18" spans="1:10" ht="15" customHeight="1" x14ac:dyDescent="0.25">
      <c r="A18" s="381">
        <v>44322</v>
      </c>
      <c r="B18" s="83" t="s">
        <v>58</v>
      </c>
      <c r="C18" s="387">
        <f t="shared" si="1"/>
        <v>76</v>
      </c>
      <c r="D18" s="387">
        <f t="shared" si="0"/>
        <v>0</v>
      </c>
      <c r="E18" s="33" t="s">
        <v>55</v>
      </c>
      <c r="F18" s="396"/>
      <c r="G18" s="396"/>
      <c r="H18" s="396"/>
      <c r="I18" s="76">
        <v>555000</v>
      </c>
      <c r="J18" s="390" t="s">
        <v>52</v>
      </c>
    </row>
    <row r="19" spans="1:10" ht="15" customHeight="1" x14ac:dyDescent="0.25">
      <c r="A19" s="383">
        <v>44338</v>
      </c>
      <c r="B19" s="83" t="s">
        <v>59</v>
      </c>
      <c r="C19" s="387">
        <f t="shared" si="1"/>
        <v>77</v>
      </c>
      <c r="D19" s="387">
        <f t="shared" si="0"/>
        <v>0</v>
      </c>
      <c r="E19" s="36" t="s">
        <v>55</v>
      </c>
      <c r="F19" s="396"/>
      <c r="G19" s="396"/>
      <c r="H19" s="396"/>
      <c r="I19" s="79">
        <v>590000</v>
      </c>
      <c r="J19" s="390" t="s">
        <v>52</v>
      </c>
    </row>
    <row r="20" spans="1:10" ht="15" customHeight="1" x14ac:dyDescent="0.25">
      <c r="A20" s="383">
        <v>44338</v>
      </c>
      <c r="B20" s="83" t="s">
        <v>60</v>
      </c>
      <c r="C20" s="387">
        <f t="shared" si="1"/>
        <v>78</v>
      </c>
      <c r="D20" s="387">
        <f t="shared" si="0"/>
        <v>0</v>
      </c>
      <c r="E20" s="36" t="s">
        <v>55</v>
      </c>
      <c r="F20" s="396"/>
      <c r="G20" s="396"/>
      <c r="H20" s="396"/>
      <c r="I20" s="79">
        <v>1000000</v>
      </c>
      <c r="J20" s="390" t="s">
        <v>52</v>
      </c>
    </row>
    <row r="21" spans="1:10" ht="15" customHeight="1" x14ac:dyDescent="0.25">
      <c r="A21" s="383">
        <v>44345</v>
      </c>
      <c r="B21" s="83" t="s">
        <v>61</v>
      </c>
      <c r="C21" s="387">
        <f t="shared" si="1"/>
        <v>79</v>
      </c>
      <c r="D21" s="387">
        <f t="shared" si="0"/>
        <v>0</v>
      </c>
      <c r="E21" s="36" t="s">
        <v>62</v>
      </c>
      <c r="F21" s="396"/>
      <c r="G21" s="396"/>
      <c r="H21" s="396"/>
      <c r="I21" s="79">
        <v>126000</v>
      </c>
      <c r="J21" s="390" t="s">
        <v>53</v>
      </c>
    </row>
    <row r="22" spans="1:10" ht="15" customHeight="1" x14ac:dyDescent="0.25">
      <c r="A22" s="381">
        <v>44350</v>
      </c>
      <c r="B22" s="83" t="s">
        <v>61</v>
      </c>
      <c r="C22" s="387">
        <v>79</v>
      </c>
      <c r="D22" s="387">
        <f t="shared" si="0"/>
        <v>0</v>
      </c>
      <c r="E22" s="89" t="s">
        <v>169</v>
      </c>
      <c r="F22" s="279">
        <v>19456331</v>
      </c>
      <c r="G22" s="396" t="s">
        <v>218</v>
      </c>
      <c r="H22" s="255" t="s">
        <v>219</v>
      </c>
      <c r="I22" s="244">
        <v>54000</v>
      </c>
      <c r="J22" s="121" t="s">
        <v>220</v>
      </c>
    </row>
    <row r="23" spans="1:10" ht="15" customHeight="1" x14ac:dyDescent="0.25">
      <c r="A23" s="383">
        <v>44345</v>
      </c>
      <c r="B23" s="83" t="s">
        <v>63</v>
      </c>
      <c r="C23" s="387">
        <f>+C22+1</f>
        <v>80</v>
      </c>
      <c r="D23" s="387">
        <f t="shared" si="0"/>
        <v>0</v>
      </c>
      <c r="E23" s="36" t="s">
        <v>64</v>
      </c>
      <c r="F23" s="396"/>
      <c r="G23" s="396"/>
      <c r="H23" s="396"/>
      <c r="I23" s="79">
        <v>100000</v>
      </c>
      <c r="J23" s="390" t="s">
        <v>53</v>
      </c>
    </row>
    <row r="24" spans="1:10" ht="15" customHeight="1" x14ac:dyDescent="0.25">
      <c r="A24" s="105">
        <v>44350</v>
      </c>
      <c r="B24" s="83" t="s">
        <v>63</v>
      </c>
      <c r="C24" s="387">
        <v>80</v>
      </c>
      <c r="D24" s="387">
        <f t="shared" si="0"/>
        <v>0</v>
      </c>
      <c r="E24" s="89" t="s">
        <v>170</v>
      </c>
      <c r="F24" s="279">
        <v>94232437</v>
      </c>
      <c r="G24" s="255" t="s">
        <v>221</v>
      </c>
      <c r="H24" s="396" t="s">
        <v>222</v>
      </c>
      <c r="I24" s="244">
        <v>240000</v>
      </c>
      <c r="J24" s="121" t="s">
        <v>223</v>
      </c>
    </row>
    <row r="25" spans="1:10" ht="15" customHeight="1" x14ac:dyDescent="0.25">
      <c r="A25" s="82">
        <v>44347</v>
      </c>
      <c r="B25" s="83" t="s">
        <v>65</v>
      </c>
      <c r="C25" s="387">
        <f>+C24+1</f>
        <v>81</v>
      </c>
      <c r="D25" s="387">
        <f t="shared" si="0"/>
        <v>0</v>
      </c>
      <c r="E25" s="11" t="s">
        <v>49</v>
      </c>
      <c r="F25" s="405" t="s">
        <v>50</v>
      </c>
      <c r="G25" s="396" t="s">
        <v>51</v>
      </c>
      <c r="H25" s="396"/>
      <c r="I25" s="78">
        <v>26284.68</v>
      </c>
      <c r="J25" s="390" t="s">
        <v>10</v>
      </c>
    </row>
    <row r="26" spans="1:10" ht="15" customHeight="1" x14ac:dyDescent="0.25">
      <c r="A26" s="105">
        <v>44351</v>
      </c>
      <c r="B26" s="83" t="s">
        <v>65</v>
      </c>
      <c r="C26" s="387">
        <v>81</v>
      </c>
      <c r="D26" s="387">
        <f t="shared" si="0"/>
        <v>0</v>
      </c>
      <c r="E26" s="89" t="s">
        <v>174</v>
      </c>
      <c r="F26" s="279">
        <v>42131164</v>
      </c>
      <c r="G26" s="396" t="s">
        <v>224</v>
      </c>
      <c r="H26" s="255" t="s">
        <v>225</v>
      </c>
      <c r="I26" s="244">
        <v>1220000</v>
      </c>
      <c r="J26" s="121" t="s">
        <v>226</v>
      </c>
    </row>
    <row r="27" spans="1:10" ht="15" customHeight="1" x14ac:dyDescent="0.25">
      <c r="A27" s="105">
        <v>44351</v>
      </c>
      <c r="B27" s="83" t="s">
        <v>78</v>
      </c>
      <c r="C27" s="387">
        <f t="shared" ref="C27:C58" si="2">+C26+1</f>
        <v>82</v>
      </c>
      <c r="D27" s="387">
        <f t="shared" si="0"/>
        <v>0</v>
      </c>
      <c r="E27" s="89" t="s">
        <v>174</v>
      </c>
      <c r="F27" s="279">
        <v>42131164</v>
      </c>
      <c r="G27" s="396" t="s">
        <v>224</v>
      </c>
      <c r="H27" s="255" t="s">
        <v>225</v>
      </c>
      <c r="I27" s="244">
        <v>60000</v>
      </c>
      <c r="J27" s="122" t="s">
        <v>227</v>
      </c>
    </row>
    <row r="28" spans="1:10" ht="15" customHeight="1" x14ac:dyDescent="0.25">
      <c r="A28" s="105">
        <v>44351</v>
      </c>
      <c r="B28" s="83" t="s">
        <v>79</v>
      </c>
      <c r="C28" s="387">
        <f t="shared" si="2"/>
        <v>83</v>
      </c>
      <c r="D28" s="387">
        <f t="shared" si="0"/>
        <v>0</v>
      </c>
      <c r="E28" s="89" t="s">
        <v>175</v>
      </c>
      <c r="F28" s="279">
        <v>1075255117</v>
      </c>
      <c r="G28" s="396" t="s">
        <v>77</v>
      </c>
      <c r="H28" s="255" t="s">
        <v>228</v>
      </c>
      <c r="I28" s="244">
        <v>500000</v>
      </c>
      <c r="J28" s="122" t="s">
        <v>229</v>
      </c>
    </row>
    <row r="29" spans="1:10" ht="15" customHeight="1" x14ac:dyDescent="0.25">
      <c r="A29" s="105">
        <v>44364</v>
      </c>
      <c r="B29" s="83" t="s">
        <v>82</v>
      </c>
      <c r="C29" s="387">
        <f t="shared" si="2"/>
        <v>84</v>
      </c>
      <c r="D29" s="387">
        <f t="shared" si="0"/>
        <v>0</v>
      </c>
      <c r="E29" s="89" t="s">
        <v>170</v>
      </c>
      <c r="F29" s="279">
        <v>94232437</v>
      </c>
      <c r="G29" s="255" t="s">
        <v>221</v>
      </c>
      <c r="H29" s="396" t="s">
        <v>222</v>
      </c>
      <c r="I29" s="244">
        <v>360000</v>
      </c>
      <c r="J29" s="121" t="s">
        <v>230</v>
      </c>
    </row>
    <row r="30" spans="1:10" ht="15" customHeight="1" x14ac:dyDescent="0.25">
      <c r="A30" s="105">
        <v>44364</v>
      </c>
      <c r="B30" s="83" t="s">
        <v>85</v>
      </c>
      <c r="C30" s="387">
        <f t="shared" si="2"/>
        <v>85</v>
      </c>
      <c r="D30" s="387">
        <f t="shared" si="0"/>
        <v>0</v>
      </c>
      <c r="E30" s="89" t="s">
        <v>231</v>
      </c>
      <c r="F30" s="279">
        <v>41772424</v>
      </c>
      <c r="G30" s="396" t="s">
        <v>232</v>
      </c>
      <c r="H30" s="255" t="s">
        <v>233</v>
      </c>
      <c r="I30" s="244">
        <v>1000000</v>
      </c>
      <c r="J30" s="122" t="s">
        <v>234</v>
      </c>
    </row>
    <row r="31" spans="1:10" ht="15" customHeight="1" x14ac:dyDescent="0.25">
      <c r="A31" s="105">
        <v>44372</v>
      </c>
      <c r="B31" s="83" t="s">
        <v>88</v>
      </c>
      <c r="C31" s="387">
        <f t="shared" si="2"/>
        <v>86</v>
      </c>
      <c r="D31" s="387">
        <f t="shared" si="0"/>
        <v>0</v>
      </c>
      <c r="E31" s="89" t="s">
        <v>193</v>
      </c>
      <c r="F31" s="279">
        <v>10294456</v>
      </c>
      <c r="G31" s="396" t="s">
        <v>235</v>
      </c>
      <c r="H31" s="396" t="s">
        <v>236</v>
      </c>
      <c r="I31" s="244">
        <v>140000</v>
      </c>
      <c r="J31" s="122" t="s">
        <v>237</v>
      </c>
    </row>
    <row r="32" spans="1:10" ht="15" customHeight="1" x14ac:dyDescent="0.25">
      <c r="A32" s="105">
        <v>44372</v>
      </c>
      <c r="B32" s="83" t="s">
        <v>91</v>
      </c>
      <c r="C32" s="387">
        <f t="shared" si="2"/>
        <v>87</v>
      </c>
      <c r="D32" s="387">
        <f t="shared" si="0"/>
        <v>0</v>
      </c>
      <c r="E32" s="89" t="s">
        <v>238</v>
      </c>
      <c r="F32" s="279">
        <v>19026596</v>
      </c>
      <c r="G32" s="406" t="s">
        <v>221</v>
      </c>
      <c r="H32" s="255" t="s">
        <v>239</v>
      </c>
      <c r="I32" s="244">
        <v>450000</v>
      </c>
      <c r="J32" s="122" t="s">
        <v>240</v>
      </c>
    </row>
    <row r="33" spans="1:10" ht="15" customHeight="1" x14ac:dyDescent="0.25">
      <c r="A33" s="105">
        <v>44377</v>
      </c>
      <c r="B33" s="83" t="s">
        <v>93</v>
      </c>
      <c r="C33" s="387">
        <f t="shared" si="2"/>
        <v>88</v>
      </c>
      <c r="D33" s="387">
        <f t="shared" si="0"/>
        <v>0</v>
      </c>
      <c r="E33" s="89" t="s">
        <v>80</v>
      </c>
      <c r="F33" s="259" t="s">
        <v>50</v>
      </c>
      <c r="G33" s="396" t="s">
        <v>235</v>
      </c>
      <c r="H33" s="396" t="s">
        <v>241</v>
      </c>
      <c r="I33" s="245">
        <v>28816.68</v>
      </c>
      <c r="J33" s="122" t="s">
        <v>196</v>
      </c>
    </row>
    <row r="34" spans="1:10" ht="15" customHeight="1" x14ac:dyDescent="0.25">
      <c r="A34" s="105">
        <v>44385</v>
      </c>
      <c r="B34" s="83" t="s">
        <v>94</v>
      </c>
      <c r="C34" s="387">
        <f t="shared" si="2"/>
        <v>89</v>
      </c>
      <c r="D34" s="387">
        <f t="shared" si="0"/>
        <v>0</v>
      </c>
      <c r="E34" s="89" t="s">
        <v>515</v>
      </c>
      <c r="F34" s="279">
        <v>7573699</v>
      </c>
      <c r="G34" s="396" t="s">
        <v>235</v>
      </c>
      <c r="H34" s="255" t="s">
        <v>458</v>
      </c>
      <c r="I34" s="246">
        <v>450000</v>
      </c>
      <c r="J34" s="121" t="s">
        <v>457</v>
      </c>
    </row>
    <row r="35" spans="1:10" ht="15" customHeight="1" x14ac:dyDescent="0.25">
      <c r="A35" s="105">
        <v>44385</v>
      </c>
      <c r="B35" s="83" t="s">
        <v>96</v>
      </c>
      <c r="C35" s="387">
        <f t="shared" si="2"/>
        <v>90</v>
      </c>
      <c r="D35" s="387">
        <f t="shared" si="0"/>
        <v>0</v>
      </c>
      <c r="E35" s="89" t="s">
        <v>243</v>
      </c>
      <c r="F35" s="279">
        <v>60398295</v>
      </c>
      <c r="G35" s="255" t="s">
        <v>460</v>
      </c>
      <c r="H35" s="255" t="s">
        <v>461</v>
      </c>
      <c r="I35" s="246">
        <v>310000</v>
      </c>
      <c r="J35" s="121" t="s">
        <v>459</v>
      </c>
    </row>
    <row r="36" spans="1:10" ht="15" customHeight="1" x14ac:dyDescent="0.25">
      <c r="A36" s="105">
        <v>44400</v>
      </c>
      <c r="B36" s="83" t="s">
        <v>99</v>
      </c>
      <c r="C36" s="387">
        <f t="shared" si="2"/>
        <v>91</v>
      </c>
      <c r="D36" s="387">
        <f t="shared" ref="D36:D67" si="3">+B36-C36</f>
        <v>0</v>
      </c>
      <c r="E36" s="89" t="s">
        <v>516</v>
      </c>
      <c r="F36" s="259">
        <v>42131164</v>
      </c>
      <c r="G36" s="396" t="s">
        <v>224</v>
      </c>
      <c r="H36" s="255" t="s">
        <v>225</v>
      </c>
      <c r="I36" s="246">
        <v>388000</v>
      </c>
      <c r="J36" s="121" t="s">
        <v>462</v>
      </c>
    </row>
    <row r="37" spans="1:10" ht="15" customHeight="1" x14ac:dyDescent="0.25">
      <c r="A37" s="105">
        <v>44400</v>
      </c>
      <c r="B37" s="83" t="s">
        <v>102</v>
      </c>
      <c r="C37" s="387">
        <f t="shared" si="2"/>
        <v>92</v>
      </c>
      <c r="D37" s="387">
        <f t="shared" si="3"/>
        <v>0</v>
      </c>
      <c r="E37" s="89" t="s">
        <v>141</v>
      </c>
      <c r="F37" s="259">
        <v>1061691831</v>
      </c>
      <c r="G37" s="396" t="s">
        <v>235</v>
      </c>
      <c r="H37" s="255" t="s">
        <v>464</v>
      </c>
      <c r="I37" s="246">
        <v>17500</v>
      </c>
      <c r="J37" s="122" t="s">
        <v>463</v>
      </c>
    </row>
    <row r="38" spans="1:10" ht="15" customHeight="1" x14ac:dyDescent="0.25">
      <c r="A38" s="105">
        <v>44400</v>
      </c>
      <c r="B38" s="83" t="s">
        <v>105</v>
      </c>
      <c r="C38" s="387">
        <f t="shared" si="2"/>
        <v>93</v>
      </c>
      <c r="D38" s="387">
        <f t="shared" si="3"/>
        <v>0</v>
      </c>
      <c r="E38" s="89" t="s">
        <v>517</v>
      </c>
      <c r="F38" s="279">
        <v>51982575</v>
      </c>
      <c r="G38" s="396" t="s">
        <v>221</v>
      </c>
      <c r="H38" s="255" t="s">
        <v>466</v>
      </c>
      <c r="I38" s="246">
        <v>350000</v>
      </c>
      <c r="J38" s="122" t="s">
        <v>465</v>
      </c>
    </row>
    <row r="39" spans="1:10" ht="15" customHeight="1" x14ac:dyDescent="0.25">
      <c r="A39" s="105">
        <v>44400</v>
      </c>
      <c r="B39" s="83" t="s">
        <v>108</v>
      </c>
      <c r="C39" s="387">
        <f t="shared" si="2"/>
        <v>94</v>
      </c>
      <c r="D39" s="387">
        <f t="shared" si="3"/>
        <v>0</v>
      </c>
      <c r="E39" s="89" t="s">
        <v>243</v>
      </c>
      <c r="F39" s="279">
        <v>60398295</v>
      </c>
      <c r="G39" s="255" t="s">
        <v>460</v>
      </c>
      <c r="H39" s="255" t="s">
        <v>461</v>
      </c>
      <c r="I39" s="246">
        <v>140000</v>
      </c>
      <c r="J39" s="121" t="s">
        <v>467</v>
      </c>
    </row>
    <row r="40" spans="1:10" ht="15" customHeight="1" x14ac:dyDescent="0.25">
      <c r="A40" s="105">
        <v>44400</v>
      </c>
      <c r="B40" s="83" t="s">
        <v>109</v>
      </c>
      <c r="C40" s="387">
        <f t="shared" si="2"/>
        <v>95</v>
      </c>
      <c r="D40" s="387">
        <f t="shared" si="3"/>
        <v>0</v>
      </c>
      <c r="E40" s="89" t="s">
        <v>269</v>
      </c>
      <c r="F40" s="279">
        <v>55058710</v>
      </c>
      <c r="G40" s="396" t="s">
        <v>232</v>
      </c>
      <c r="H40" s="255" t="s">
        <v>469</v>
      </c>
      <c r="I40" s="246">
        <v>200000</v>
      </c>
      <c r="J40" s="122" t="s">
        <v>468</v>
      </c>
    </row>
    <row r="41" spans="1:10" ht="15" customHeight="1" x14ac:dyDescent="0.25">
      <c r="A41" s="105">
        <v>44405</v>
      </c>
      <c r="B41" s="83" t="s">
        <v>111</v>
      </c>
      <c r="C41" s="387">
        <f t="shared" si="2"/>
        <v>96</v>
      </c>
      <c r="D41" s="387">
        <f t="shared" si="3"/>
        <v>0</v>
      </c>
      <c r="E41" s="89" t="s">
        <v>270</v>
      </c>
      <c r="F41" s="279">
        <v>37555352</v>
      </c>
      <c r="G41" s="396" t="s">
        <v>35</v>
      </c>
      <c r="H41" s="255" t="s">
        <v>471</v>
      </c>
      <c r="I41" s="246">
        <v>100000</v>
      </c>
      <c r="J41" s="122" t="s">
        <v>470</v>
      </c>
    </row>
    <row r="42" spans="1:10" ht="15" customHeight="1" x14ac:dyDescent="0.25">
      <c r="A42" s="105">
        <v>44408</v>
      </c>
      <c r="B42" s="83" t="s">
        <v>113</v>
      </c>
      <c r="C42" s="387">
        <f t="shared" si="2"/>
        <v>97</v>
      </c>
      <c r="D42" s="387">
        <f t="shared" si="3"/>
        <v>0</v>
      </c>
      <c r="E42" s="89" t="s">
        <v>80</v>
      </c>
      <c r="F42" s="259" t="s">
        <v>50</v>
      </c>
      <c r="G42" s="396" t="s">
        <v>235</v>
      </c>
      <c r="H42" s="396" t="s">
        <v>241</v>
      </c>
      <c r="I42" s="246">
        <v>20542.68</v>
      </c>
      <c r="J42" s="122" t="s">
        <v>196</v>
      </c>
    </row>
    <row r="43" spans="1:10" ht="15" customHeight="1" x14ac:dyDescent="0.25">
      <c r="A43" s="140">
        <v>44417</v>
      </c>
      <c r="B43" s="141" t="s">
        <v>116</v>
      </c>
      <c r="C43" s="387">
        <f t="shared" si="2"/>
        <v>98</v>
      </c>
      <c r="D43" s="387">
        <f t="shared" si="3"/>
        <v>0</v>
      </c>
      <c r="E43" s="87" t="s">
        <v>231</v>
      </c>
      <c r="F43" s="259">
        <v>41772424</v>
      </c>
      <c r="G43" s="399" t="s">
        <v>232</v>
      </c>
      <c r="H43" s="399" t="s">
        <v>233</v>
      </c>
      <c r="I43" s="101">
        <v>500000</v>
      </c>
      <c r="J43" s="122" t="s">
        <v>44</v>
      </c>
    </row>
    <row r="44" spans="1:10" ht="15" customHeight="1" x14ac:dyDescent="0.25">
      <c r="A44" s="140">
        <v>44417</v>
      </c>
      <c r="B44" s="141" t="s">
        <v>119</v>
      </c>
      <c r="C44" s="387">
        <f t="shared" si="2"/>
        <v>99</v>
      </c>
      <c r="D44" s="387">
        <f t="shared" si="3"/>
        <v>0</v>
      </c>
      <c r="E44" s="89" t="s">
        <v>231</v>
      </c>
      <c r="F44" s="259">
        <v>41772424</v>
      </c>
      <c r="G44" s="399" t="s">
        <v>232</v>
      </c>
      <c r="H44" s="399" t="s">
        <v>233</v>
      </c>
      <c r="I44" s="101">
        <v>2000000</v>
      </c>
      <c r="J44" s="122" t="s">
        <v>44</v>
      </c>
    </row>
    <row r="45" spans="1:10" ht="15" customHeight="1" x14ac:dyDescent="0.25">
      <c r="A45" s="140">
        <v>44425</v>
      </c>
      <c r="B45" s="141" t="s">
        <v>121</v>
      </c>
      <c r="C45" s="387">
        <f t="shared" si="2"/>
        <v>100</v>
      </c>
      <c r="D45" s="387">
        <f t="shared" si="3"/>
        <v>0</v>
      </c>
      <c r="E45" s="86" t="s">
        <v>252</v>
      </c>
      <c r="F45" s="259">
        <v>7573699</v>
      </c>
      <c r="G45" s="399" t="s">
        <v>235</v>
      </c>
      <c r="H45" s="255" t="s">
        <v>458</v>
      </c>
      <c r="I45" s="101">
        <v>1930000</v>
      </c>
      <c r="J45" s="122" t="s">
        <v>472</v>
      </c>
    </row>
    <row r="46" spans="1:10" ht="15" customHeight="1" x14ac:dyDescent="0.25">
      <c r="A46" s="140">
        <v>44425</v>
      </c>
      <c r="B46" s="141" t="s">
        <v>122</v>
      </c>
      <c r="C46" s="387">
        <f t="shared" si="2"/>
        <v>101</v>
      </c>
      <c r="D46" s="387">
        <f t="shared" si="3"/>
        <v>0</v>
      </c>
      <c r="E46" s="86" t="s">
        <v>252</v>
      </c>
      <c r="F46" s="259">
        <v>7573699</v>
      </c>
      <c r="G46" s="399" t="s">
        <v>235</v>
      </c>
      <c r="H46" s="255" t="s">
        <v>458</v>
      </c>
      <c r="I46" s="247">
        <v>500000</v>
      </c>
      <c r="J46" s="392" t="s">
        <v>473</v>
      </c>
    </row>
    <row r="47" spans="1:10" ht="15" customHeight="1" x14ac:dyDescent="0.25">
      <c r="A47" s="140">
        <v>44425</v>
      </c>
      <c r="B47" s="141" t="s">
        <v>124</v>
      </c>
      <c r="C47" s="387">
        <f t="shared" si="2"/>
        <v>102</v>
      </c>
      <c r="D47" s="387">
        <f t="shared" si="3"/>
        <v>0</v>
      </c>
      <c r="E47" s="86" t="s">
        <v>281</v>
      </c>
      <c r="F47" s="407">
        <v>31867582</v>
      </c>
      <c r="G47" s="399" t="s">
        <v>67</v>
      </c>
      <c r="H47" s="399" t="s">
        <v>475</v>
      </c>
      <c r="I47" s="101">
        <v>171000</v>
      </c>
      <c r="J47" s="122" t="s">
        <v>474</v>
      </c>
    </row>
    <row r="48" spans="1:10" ht="15" customHeight="1" x14ac:dyDescent="0.25">
      <c r="A48" s="140">
        <v>44425</v>
      </c>
      <c r="B48" s="141" t="s">
        <v>126</v>
      </c>
      <c r="C48" s="387">
        <f t="shared" si="2"/>
        <v>103</v>
      </c>
      <c r="D48" s="387">
        <f t="shared" si="3"/>
        <v>0</v>
      </c>
      <c r="E48" s="86" t="s">
        <v>282</v>
      </c>
      <c r="F48" s="309">
        <v>51757364</v>
      </c>
      <c r="G48" s="399" t="s">
        <v>477</v>
      </c>
      <c r="H48" s="399" t="s">
        <v>478</v>
      </c>
      <c r="I48" s="247">
        <v>250000</v>
      </c>
      <c r="J48" s="392" t="s">
        <v>476</v>
      </c>
    </row>
    <row r="49" spans="1:10" ht="15" customHeight="1" x14ac:dyDescent="0.25">
      <c r="A49" s="140">
        <v>44433</v>
      </c>
      <c r="B49" s="141" t="s">
        <v>127</v>
      </c>
      <c r="C49" s="387">
        <f t="shared" si="2"/>
        <v>104</v>
      </c>
      <c r="D49" s="387">
        <f t="shared" si="3"/>
        <v>0</v>
      </c>
      <c r="E49" s="86" t="s">
        <v>252</v>
      </c>
      <c r="F49" s="259">
        <v>7573699</v>
      </c>
      <c r="G49" s="399" t="s">
        <v>235</v>
      </c>
      <c r="H49" s="255" t="s">
        <v>458</v>
      </c>
      <c r="I49" s="101">
        <v>200000</v>
      </c>
      <c r="J49" s="122" t="s">
        <v>479</v>
      </c>
    </row>
    <row r="50" spans="1:10" ht="15" customHeight="1" x14ac:dyDescent="0.25">
      <c r="A50" s="140">
        <v>44439</v>
      </c>
      <c r="B50" s="141" t="s">
        <v>128</v>
      </c>
      <c r="C50" s="387">
        <f t="shared" si="2"/>
        <v>105</v>
      </c>
      <c r="D50" s="387">
        <f t="shared" si="3"/>
        <v>0</v>
      </c>
      <c r="E50" s="89" t="s">
        <v>80</v>
      </c>
      <c r="F50" s="259" t="s">
        <v>50</v>
      </c>
      <c r="G50" s="399" t="s">
        <v>235</v>
      </c>
      <c r="H50" s="399" t="s">
        <v>241</v>
      </c>
      <c r="I50" s="101">
        <v>34924.68</v>
      </c>
      <c r="J50" s="122" t="s">
        <v>196</v>
      </c>
    </row>
    <row r="51" spans="1:10" ht="15" customHeight="1" x14ac:dyDescent="0.25">
      <c r="A51" s="142">
        <v>44442</v>
      </c>
      <c r="B51" s="141" t="s">
        <v>130</v>
      </c>
      <c r="C51" s="387">
        <f t="shared" si="2"/>
        <v>106</v>
      </c>
      <c r="D51" s="387">
        <f t="shared" si="3"/>
        <v>0</v>
      </c>
      <c r="E51" s="89" t="s">
        <v>307</v>
      </c>
      <c r="F51" s="259">
        <v>42131164</v>
      </c>
      <c r="G51" s="255" t="s">
        <v>224</v>
      </c>
      <c r="H51" s="255" t="s">
        <v>225</v>
      </c>
      <c r="I51" s="248">
        <v>340000</v>
      </c>
      <c r="J51" s="121" t="s">
        <v>480</v>
      </c>
    </row>
    <row r="52" spans="1:10" ht="15" customHeight="1" x14ac:dyDescent="0.25">
      <c r="A52" s="142">
        <v>44442</v>
      </c>
      <c r="B52" s="141" t="s">
        <v>132</v>
      </c>
      <c r="C52" s="387">
        <f t="shared" si="2"/>
        <v>107</v>
      </c>
      <c r="D52" s="387">
        <f t="shared" si="3"/>
        <v>0</v>
      </c>
      <c r="E52" s="86" t="s">
        <v>252</v>
      </c>
      <c r="F52" s="259">
        <v>7573699</v>
      </c>
      <c r="G52" s="399" t="s">
        <v>235</v>
      </c>
      <c r="H52" s="255" t="s">
        <v>458</v>
      </c>
      <c r="I52" s="248">
        <v>215000</v>
      </c>
      <c r="J52" s="392" t="s">
        <v>481</v>
      </c>
    </row>
    <row r="53" spans="1:10" ht="15" customHeight="1" x14ac:dyDescent="0.25">
      <c r="A53" s="142">
        <v>44442</v>
      </c>
      <c r="B53" s="141" t="s">
        <v>133</v>
      </c>
      <c r="C53" s="387">
        <f t="shared" si="2"/>
        <v>108</v>
      </c>
      <c r="D53" s="387">
        <f t="shared" si="3"/>
        <v>0</v>
      </c>
      <c r="E53" s="89" t="s">
        <v>307</v>
      </c>
      <c r="F53" s="259">
        <v>42131164</v>
      </c>
      <c r="G53" s="255" t="s">
        <v>224</v>
      </c>
      <c r="H53" s="255" t="s">
        <v>225</v>
      </c>
      <c r="I53" s="248">
        <v>600000</v>
      </c>
      <c r="J53" s="121" t="s">
        <v>482</v>
      </c>
    </row>
    <row r="54" spans="1:10" ht="15" customHeight="1" x14ac:dyDescent="0.25">
      <c r="A54" s="142">
        <v>44442</v>
      </c>
      <c r="B54" s="141" t="s">
        <v>135</v>
      </c>
      <c r="C54" s="387">
        <f t="shared" si="2"/>
        <v>109</v>
      </c>
      <c r="D54" s="387">
        <f t="shared" si="3"/>
        <v>0</v>
      </c>
      <c r="E54" s="86" t="s">
        <v>252</v>
      </c>
      <c r="F54" s="259">
        <v>7573699</v>
      </c>
      <c r="G54" s="399" t="s">
        <v>235</v>
      </c>
      <c r="H54" s="255" t="s">
        <v>458</v>
      </c>
      <c r="I54" s="248">
        <v>2430000</v>
      </c>
      <c r="J54" s="392" t="s">
        <v>473</v>
      </c>
    </row>
    <row r="55" spans="1:10" ht="15" customHeight="1" x14ac:dyDescent="0.25">
      <c r="A55" s="142">
        <v>44442</v>
      </c>
      <c r="B55" s="141" t="s">
        <v>137</v>
      </c>
      <c r="C55" s="387">
        <f t="shared" si="2"/>
        <v>110</v>
      </c>
      <c r="D55" s="387">
        <f t="shared" si="3"/>
        <v>0</v>
      </c>
      <c r="E55" s="86" t="s">
        <v>281</v>
      </c>
      <c r="F55" s="407">
        <v>31867582</v>
      </c>
      <c r="G55" s="399" t="s">
        <v>67</v>
      </c>
      <c r="H55" s="399" t="s">
        <v>475</v>
      </c>
      <c r="I55" s="248">
        <v>9000</v>
      </c>
      <c r="J55" s="122" t="s">
        <v>483</v>
      </c>
    </row>
    <row r="56" spans="1:10" ht="15" customHeight="1" x14ac:dyDescent="0.25">
      <c r="A56" s="142">
        <v>44442</v>
      </c>
      <c r="B56" s="141" t="s">
        <v>139</v>
      </c>
      <c r="C56" s="387">
        <f t="shared" si="2"/>
        <v>111</v>
      </c>
      <c r="D56" s="387">
        <f t="shared" si="3"/>
        <v>0</v>
      </c>
      <c r="E56" s="89" t="s">
        <v>307</v>
      </c>
      <c r="F56" s="259">
        <v>42131164</v>
      </c>
      <c r="G56" s="255" t="s">
        <v>224</v>
      </c>
      <c r="H56" s="255" t="s">
        <v>225</v>
      </c>
      <c r="I56" s="248">
        <v>500000</v>
      </c>
      <c r="J56" s="121" t="s">
        <v>484</v>
      </c>
    </row>
    <row r="57" spans="1:10" ht="15" customHeight="1" x14ac:dyDescent="0.25">
      <c r="A57" s="142">
        <v>44466</v>
      </c>
      <c r="B57" s="141" t="s">
        <v>140</v>
      </c>
      <c r="C57" s="387">
        <f t="shared" si="2"/>
        <v>112</v>
      </c>
      <c r="D57" s="387">
        <f t="shared" si="3"/>
        <v>0</v>
      </c>
      <c r="E57" s="89" t="s">
        <v>193</v>
      </c>
      <c r="F57" s="259">
        <v>10294456</v>
      </c>
      <c r="G57" s="255" t="s">
        <v>235</v>
      </c>
      <c r="H57" s="255" t="s">
        <v>486</v>
      </c>
      <c r="I57" s="248">
        <v>378000</v>
      </c>
      <c r="J57" s="122" t="s">
        <v>485</v>
      </c>
    </row>
    <row r="58" spans="1:10" ht="15" customHeight="1" x14ac:dyDescent="0.25">
      <c r="A58" s="142">
        <v>44466</v>
      </c>
      <c r="B58" s="141" t="s">
        <v>142</v>
      </c>
      <c r="C58" s="387">
        <f t="shared" si="2"/>
        <v>113</v>
      </c>
      <c r="D58" s="387">
        <f t="shared" si="3"/>
        <v>0</v>
      </c>
      <c r="E58" s="89" t="s">
        <v>312</v>
      </c>
      <c r="F58" s="259" t="s">
        <v>488</v>
      </c>
      <c r="G58" s="255" t="s">
        <v>489</v>
      </c>
      <c r="H58" s="255" t="s">
        <v>490</v>
      </c>
      <c r="I58" s="248">
        <v>179850</v>
      </c>
      <c r="J58" s="122" t="s">
        <v>487</v>
      </c>
    </row>
    <row r="59" spans="1:10" ht="15" customHeight="1" x14ac:dyDescent="0.25">
      <c r="A59" s="142">
        <v>44466</v>
      </c>
      <c r="B59" s="141" t="s">
        <v>144</v>
      </c>
      <c r="C59" s="387">
        <f t="shared" ref="C59:C78" si="4">+C58+1</f>
        <v>114</v>
      </c>
      <c r="D59" s="387">
        <f t="shared" si="3"/>
        <v>0</v>
      </c>
      <c r="E59" s="89" t="s">
        <v>282</v>
      </c>
      <c r="F59" s="259">
        <v>51757364</v>
      </c>
      <c r="G59" s="255" t="s">
        <v>477</v>
      </c>
      <c r="H59" s="255" t="s">
        <v>478</v>
      </c>
      <c r="I59" s="248">
        <v>150000</v>
      </c>
      <c r="J59" s="122" t="s">
        <v>491</v>
      </c>
    </row>
    <row r="60" spans="1:10" ht="15" customHeight="1" x14ac:dyDescent="0.25">
      <c r="A60" s="237">
        <v>44466</v>
      </c>
      <c r="B60" s="238" t="s">
        <v>145</v>
      </c>
      <c r="C60" s="387">
        <f t="shared" si="4"/>
        <v>115</v>
      </c>
      <c r="D60" s="387">
        <f t="shared" si="3"/>
        <v>0</v>
      </c>
      <c r="E60" s="235" t="s">
        <v>141</v>
      </c>
      <c r="F60" s="309">
        <v>1061691831</v>
      </c>
      <c r="G60" s="400" t="s">
        <v>235</v>
      </c>
      <c r="H60" s="400" t="s">
        <v>486</v>
      </c>
      <c r="I60" s="249">
        <v>24000</v>
      </c>
      <c r="J60" s="392" t="s">
        <v>492</v>
      </c>
    </row>
    <row r="61" spans="1:10" ht="15" customHeight="1" x14ac:dyDescent="0.25">
      <c r="A61" s="237">
        <v>44466</v>
      </c>
      <c r="B61" s="238" t="s">
        <v>147</v>
      </c>
      <c r="C61" s="387">
        <f t="shared" si="4"/>
        <v>116</v>
      </c>
      <c r="D61" s="387">
        <f t="shared" si="3"/>
        <v>0</v>
      </c>
      <c r="E61" s="235" t="s">
        <v>313</v>
      </c>
      <c r="F61" s="309">
        <v>66759518</v>
      </c>
      <c r="G61" s="400" t="s">
        <v>67</v>
      </c>
      <c r="H61" s="400" t="s">
        <v>494</v>
      </c>
      <c r="I61" s="249">
        <v>1992000</v>
      </c>
      <c r="J61" s="392" t="s">
        <v>493</v>
      </c>
    </row>
    <row r="62" spans="1:10" ht="15" customHeight="1" x14ac:dyDescent="0.25">
      <c r="A62" s="237">
        <v>44469</v>
      </c>
      <c r="B62" s="238" t="s">
        <v>317</v>
      </c>
      <c r="C62" s="387">
        <f t="shared" si="4"/>
        <v>117</v>
      </c>
      <c r="D62" s="387">
        <f t="shared" si="3"/>
        <v>0</v>
      </c>
      <c r="E62" s="235" t="s">
        <v>80</v>
      </c>
      <c r="F62" s="259" t="s">
        <v>50</v>
      </c>
      <c r="G62" s="399" t="s">
        <v>235</v>
      </c>
      <c r="H62" s="399" t="s">
        <v>241</v>
      </c>
      <c r="I62" s="249">
        <v>39992.080000000002</v>
      </c>
      <c r="J62" s="122" t="s">
        <v>196</v>
      </c>
    </row>
    <row r="63" spans="1:10" ht="15" customHeight="1" x14ac:dyDescent="0.25">
      <c r="A63" s="239">
        <v>44476</v>
      </c>
      <c r="B63" s="210" t="s">
        <v>167</v>
      </c>
      <c r="C63" s="387">
        <f t="shared" si="4"/>
        <v>118</v>
      </c>
      <c r="D63" s="387">
        <f t="shared" si="3"/>
        <v>0</v>
      </c>
      <c r="E63" s="242" t="s">
        <v>252</v>
      </c>
      <c r="F63" s="408">
        <v>7573699</v>
      </c>
      <c r="G63" s="402" t="s">
        <v>235</v>
      </c>
      <c r="H63" s="401" t="s">
        <v>458</v>
      </c>
      <c r="I63" s="250">
        <v>210400</v>
      </c>
      <c r="J63" s="393" t="s">
        <v>495</v>
      </c>
    </row>
    <row r="64" spans="1:10" ht="15" customHeight="1" x14ac:dyDescent="0.25">
      <c r="A64" s="239">
        <v>44476</v>
      </c>
      <c r="B64" s="210" t="s">
        <v>168</v>
      </c>
      <c r="C64" s="387">
        <f t="shared" si="4"/>
        <v>119</v>
      </c>
      <c r="D64" s="387">
        <f t="shared" si="3"/>
        <v>0</v>
      </c>
      <c r="E64" s="211" t="s">
        <v>307</v>
      </c>
      <c r="F64" s="408">
        <v>42131164</v>
      </c>
      <c r="G64" s="401" t="s">
        <v>224</v>
      </c>
      <c r="H64" s="401" t="s">
        <v>225</v>
      </c>
      <c r="I64" s="250">
        <v>340000</v>
      </c>
      <c r="J64" s="393" t="s">
        <v>496</v>
      </c>
    </row>
    <row r="65" spans="1:10" ht="15" customHeight="1" x14ac:dyDescent="0.25">
      <c r="A65" s="239">
        <v>44482</v>
      </c>
      <c r="B65" s="210" t="s">
        <v>171</v>
      </c>
      <c r="C65" s="387">
        <f t="shared" si="4"/>
        <v>120</v>
      </c>
      <c r="D65" s="387">
        <f t="shared" si="3"/>
        <v>0</v>
      </c>
      <c r="E65" s="211" t="s">
        <v>307</v>
      </c>
      <c r="F65" s="408">
        <v>42131164</v>
      </c>
      <c r="G65" s="401" t="s">
        <v>224</v>
      </c>
      <c r="H65" s="401" t="s">
        <v>225</v>
      </c>
      <c r="I65" s="250">
        <v>700000</v>
      </c>
      <c r="J65" s="394" t="s">
        <v>497</v>
      </c>
    </row>
    <row r="66" spans="1:10" ht="15" customHeight="1" x14ac:dyDescent="0.25">
      <c r="A66" s="239">
        <v>44482</v>
      </c>
      <c r="B66" s="210" t="s">
        <v>173</v>
      </c>
      <c r="C66" s="387">
        <f t="shared" si="4"/>
        <v>121</v>
      </c>
      <c r="D66" s="387">
        <f t="shared" si="3"/>
        <v>0</v>
      </c>
      <c r="E66" s="242" t="s">
        <v>231</v>
      </c>
      <c r="F66" s="408">
        <v>41772424</v>
      </c>
      <c r="G66" s="402" t="s">
        <v>232</v>
      </c>
      <c r="H66" s="402" t="s">
        <v>233</v>
      </c>
      <c r="I66" s="250">
        <v>2000000</v>
      </c>
      <c r="J66" s="393" t="s">
        <v>44</v>
      </c>
    </row>
    <row r="67" spans="1:10" ht="15" customHeight="1" x14ac:dyDescent="0.25">
      <c r="A67" s="239">
        <v>44494</v>
      </c>
      <c r="B67" s="210" t="s">
        <v>176</v>
      </c>
      <c r="C67" s="387">
        <f t="shared" si="4"/>
        <v>122</v>
      </c>
      <c r="D67" s="387">
        <f t="shared" si="3"/>
        <v>0</v>
      </c>
      <c r="E67" s="242" t="s">
        <v>141</v>
      </c>
      <c r="F67" s="409">
        <v>1061691831</v>
      </c>
      <c r="G67" s="402" t="s">
        <v>235</v>
      </c>
      <c r="H67" s="402" t="s">
        <v>499</v>
      </c>
      <c r="I67" s="250">
        <v>112000</v>
      </c>
      <c r="J67" s="393" t="s">
        <v>498</v>
      </c>
    </row>
    <row r="68" spans="1:10" ht="15" customHeight="1" x14ac:dyDescent="0.25">
      <c r="A68" s="239">
        <v>44494</v>
      </c>
      <c r="B68" s="210" t="s">
        <v>178</v>
      </c>
      <c r="C68" s="387">
        <f t="shared" si="4"/>
        <v>123</v>
      </c>
      <c r="D68" s="387">
        <f t="shared" ref="D68:D99" si="5">+B68-C68</f>
        <v>0</v>
      </c>
      <c r="E68" s="211" t="s">
        <v>141</v>
      </c>
      <c r="F68" s="409">
        <v>1061691831</v>
      </c>
      <c r="G68" s="402" t="s">
        <v>235</v>
      </c>
      <c r="H68" s="402" t="s">
        <v>499</v>
      </c>
      <c r="I68" s="250">
        <v>23000</v>
      </c>
      <c r="J68" s="394" t="s">
        <v>500</v>
      </c>
    </row>
    <row r="69" spans="1:10" ht="15" customHeight="1" x14ac:dyDescent="0.25">
      <c r="A69" s="239">
        <v>44497</v>
      </c>
      <c r="B69" s="210" t="s">
        <v>180</v>
      </c>
      <c r="C69" s="387">
        <f t="shared" si="4"/>
        <v>124</v>
      </c>
      <c r="D69" s="387">
        <f t="shared" si="5"/>
        <v>0</v>
      </c>
      <c r="E69" s="211" t="s">
        <v>141</v>
      </c>
      <c r="F69" s="409">
        <v>1061691831</v>
      </c>
      <c r="G69" s="402" t="s">
        <v>235</v>
      </c>
      <c r="H69" s="402" t="s">
        <v>499</v>
      </c>
      <c r="I69" s="250">
        <v>15000</v>
      </c>
      <c r="J69" s="394" t="s">
        <v>501</v>
      </c>
    </row>
    <row r="70" spans="1:10" ht="15" customHeight="1" x14ac:dyDescent="0.25">
      <c r="A70" s="239">
        <v>44500</v>
      </c>
      <c r="B70" s="210" t="s">
        <v>182</v>
      </c>
      <c r="C70" s="387">
        <f t="shared" si="4"/>
        <v>125</v>
      </c>
      <c r="D70" s="387">
        <f t="shared" si="5"/>
        <v>0</v>
      </c>
      <c r="E70" s="211" t="s">
        <v>80</v>
      </c>
      <c r="F70" s="408" t="s">
        <v>50</v>
      </c>
      <c r="G70" s="402" t="s">
        <v>235</v>
      </c>
      <c r="H70" s="402" t="s">
        <v>241</v>
      </c>
      <c r="I70" s="250">
        <v>26322.28</v>
      </c>
      <c r="J70" s="393" t="s">
        <v>196</v>
      </c>
    </row>
    <row r="71" spans="1:10" ht="15" customHeight="1" x14ac:dyDescent="0.25">
      <c r="A71" s="142">
        <v>44518</v>
      </c>
      <c r="B71" s="141" t="s">
        <v>185</v>
      </c>
      <c r="C71" s="387">
        <f t="shared" si="4"/>
        <v>126</v>
      </c>
      <c r="D71" s="387">
        <f t="shared" si="5"/>
        <v>0</v>
      </c>
      <c r="E71" s="86" t="s">
        <v>344</v>
      </c>
      <c r="F71" s="259">
        <v>10535768</v>
      </c>
      <c r="G71" s="399" t="s">
        <v>35</v>
      </c>
      <c r="H71" s="255" t="s">
        <v>503</v>
      </c>
      <c r="I71" s="248">
        <v>200000</v>
      </c>
      <c r="J71" s="392" t="s">
        <v>502</v>
      </c>
    </row>
    <row r="72" spans="1:10" ht="15" customHeight="1" x14ac:dyDescent="0.25">
      <c r="A72" s="142">
        <v>44530</v>
      </c>
      <c r="B72" s="141" t="s">
        <v>187</v>
      </c>
      <c r="C72" s="387">
        <f t="shared" si="4"/>
        <v>127</v>
      </c>
      <c r="D72" s="387">
        <f t="shared" si="5"/>
        <v>0</v>
      </c>
      <c r="E72" s="89" t="s">
        <v>80</v>
      </c>
      <c r="F72" s="259" t="s">
        <v>50</v>
      </c>
      <c r="G72" s="399" t="s">
        <v>235</v>
      </c>
      <c r="H72" s="399" t="s">
        <v>241</v>
      </c>
      <c r="I72" s="248">
        <v>13520.68</v>
      </c>
      <c r="J72" s="122" t="s">
        <v>196</v>
      </c>
    </row>
    <row r="73" spans="1:10" ht="15" customHeight="1" x14ac:dyDescent="0.25">
      <c r="A73" s="159">
        <v>44540</v>
      </c>
      <c r="B73" s="141" t="s">
        <v>188</v>
      </c>
      <c r="C73" s="387">
        <f t="shared" si="4"/>
        <v>128</v>
      </c>
      <c r="D73" s="387">
        <f t="shared" si="5"/>
        <v>0</v>
      </c>
      <c r="E73" s="86" t="s">
        <v>370</v>
      </c>
      <c r="F73" s="259">
        <v>42009322</v>
      </c>
      <c r="G73" s="399" t="s">
        <v>505</v>
      </c>
      <c r="H73" s="255" t="s">
        <v>506</v>
      </c>
      <c r="I73" s="248">
        <v>3600000</v>
      </c>
      <c r="J73" s="122" t="s">
        <v>504</v>
      </c>
    </row>
    <row r="74" spans="1:10" ht="15" customHeight="1" x14ac:dyDescent="0.25">
      <c r="A74" s="159">
        <v>44540</v>
      </c>
      <c r="B74" s="141" t="s">
        <v>190</v>
      </c>
      <c r="C74" s="387">
        <f t="shared" si="4"/>
        <v>129</v>
      </c>
      <c r="D74" s="387">
        <f t="shared" si="5"/>
        <v>0</v>
      </c>
      <c r="E74" s="86" t="s">
        <v>371</v>
      </c>
      <c r="F74" s="259">
        <v>66681651</v>
      </c>
      <c r="G74" s="399" t="s">
        <v>67</v>
      </c>
      <c r="H74" s="255" t="s">
        <v>507</v>
      </c>
      <c r="I74" s="248">
        <v>2700000</v>
      </c>
      <c r="J74" s="122" t="s">
        <v>504</v>
      </c>
    </row>
    <row r="75" spans="1:10" ht="15" customHeight="1" x14ac:dyDescent="0.25">
      <c r="A75" s="159">
        <v>44541</v>
      </c>
      <c r="B75" s="141" t="s">
        <v>192</v>
      </c>
      <c r="C75" s="387">
        <f t="shared" si="4"/>
        <v>130</v>
      </c>
      <c r="D75" s="387">
        <f t="shared" si="5"/>
        <v>0</v>
      </c>
      <c r="E75" s="86" t="s">
        <v>374</v>
      </c>
      <c r="F75" s="259">
        <v>33702309</v>
      </c>
      <c r="G75" s="399" t="s">
        <v>221</v>
      </c>
      <c r="H75" s="255" t="s">
        <v>508</v>
      </c>
      <c r="I75" s="248">
        <v>5750000</v>
      </c>
      <c r="J75" s="122" t="s">
        <v>504</v>
      </c>
    </row>
    <row r="76" spans="1:10" ht="15" customHeight="1" x14ac:dyDescent="0.25">
      <c r="A76" s="159">
        <v>44546</v>
      </c>
      <c r="B76" s="141" t="s">
        <v>195</v>
      </c>
      <c r="C76" s="387">
        <f t="shared" si="4"/>
        <v>131</v>
      </c>
      <c r="D76" s="387">
        <f t="shared" si="5"/>
        <v>0</v>
      </c>
      <c r="E76" s="86" t="s">
        <v>379</v>
      </c>
      <c r="F76" s="259">
        <v>1121899457</v>
      </c>
      <c r="G76" s="399" t="s">
        <v>510</v>
      </c>
      <c r="H76" s="255" t="s">
        <v>511</v>
      </c>
      <c r="I76" s="248">
        <v>160000</v>
      </c>
      <c r="J76" s="122" t="s">
        <v>509</v>
      </c>
    </row>
    <row r="77" spans="1:10" ht="15" customHeight="1" x14ac:dyDescent="0.25">
      <c r="A77" s="159">
        <v>44546</v>
      </c>
      <c r="B77" s="141" t="s">
        <v>380</v>
      </c>
      <c r="C77" s="387">
        <f t="shared" si="4"/>
        <v>132</v>
      </c>
      <c r="D77" s="387">
        <f t="shared" si="5"/>
        <v>0</v>
      </c>
      <c r="E77" s="86" t="s">
        <v>243</v>
      </c>
      <c r="F77" s="259">
        <v>60398295</v>
      </c>
      <c r="G77" s="399" t="s">
        <v>513</v>
      </c>
      <c r="H77" s="255" t="s">
        <v>514</v>
      </c>
      <c r="I77" s="248">
        <v>300000</v>
      </c>
      <c r="J77" s="122" t="s">
        <v>512</v>
      </c>
    </row>
    <row r="78" spans="1:10" ht="15" customHeight="1" x14ac:dyDescent="0.25">
      <c r="A78" s="159">
        <v>44561</v>
      </c>
      <c r="B78" s="141" t="s">
        <v>242</v>
      </c>
      <c r="C78" s="387">
        <f t="shared" si="4"/>
        <v>133</v>
      </c>
      <c r="D78" s="387">
        <f t="shared" si="5"/>
        <v>0</v>
      </c>
      <c r="E78" s="89" t="s">
        <v>80</v>
      </c>
      <c r="F78" s="259" t="s">
        <v>50</v>
      </c>
      <c r="G78" s="399" t="s">
        <v>235</v>
      </c>
      <c r="H78" s="399" t="s">
        <v>241</v>
      </c>
      <c r="I78" s="248">
        <v>63082.59</v>
      </c>
      <c r="J78" s="122" t="s">
        <v>196</v>
      </c>
    </row>
    <row r="79" spans="1:10" x14ac:dyDescent="0.25">
      <c r="I79" s="251">
        <f>SUM(I4:I78)</f>
        <v>39766643.469999999</v>
      </c>
    </row>
  </sheetData>
  <sortState xmlns:xlrd2="http://schemas.microsoft.com/office/spreadsheetml/2017/richdata2" ref="A4:J78">
    <sortCondition ref="B4:B78"/>
    <sortCondition ref="A4:A78"/>
  </sortState>
  <mergeCells count="2">
    <mergeCell ref="C3:D3"/>
    <mergeCell ref="A2:J2"/>
  </mergeCells>
  <pageMargins left="0.25" right="0.25" top="0.75" bottom="0.75" header="0.3" footer="0.3"/>
  <pageSetup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I180"/>
  <sheetViews>
    <sheetView tabSelected="1" workbookViewId="0">
      <selection sqref="A1:I180"/>
    </sheetView>
  </sheetViews>
  <sheetFormatPr baseColWidth="10" defaultRowHeight="15" x14ac:dyDescent="0.25"/>
  <cols>
    <col min="1" max="1" width="14" style="311" customWidth="1"/>
    <col min="2" max="2" width="5.7109375" style="364" customWidth="1"/>
    <col min="3" max="4" width="5.7109375" style="369" customWidth="1"/>
    <col min="5" max="5" width="37.42578125" style="256" customWidth="1"/>
    <col min="6" max="6" width="13" style="81" customWidth="1"/>
    <col min="7" max="7" width="13.7109375" style="81" customWidth="1"/>
    <col min="8" max="8" width="43" style="310" customWidth="1"/>
    <col min="9" max="9" width="12.42578125" style="267" customWidth="1"/>
    <col min="10" max="16384" width="11.42578125" style="81"/>
  </cols>
  <sheetData>
    <row r="1" spans="1:9" ht="90" customHeight="1" thickBot="1" x14ac:dyDescent="0.3">
      <c r="A1" s="596"/>
      <c r="B1" s="597"/>
      <c r="C1" s="597"/>
      <c r="D1" s="597"/>
      <c r="E1" s="597"/>
      <c r="F1" s="597"/>
      <c r="G1" s="597"/>
      <c r="H1" s="597"/>
      <c r="I1" s="597"/>
    </row>
    <row r="2" spans="1:9" s="253" customFormat="1" x14ac:dyDescent="0.25">
      <c r="A2" s="370" t="s">
        <v>0</v>
      </c>
      <c r="B2" s="363" t="s">
        <v>1</v>
      </c>
      <c r="C2" s="602" t="s">
        <v>527</v>
      </c>
      <c r="D2" s="603"/>
      <c r="E2" s="58" t="s">
        <v>2</v>
      </c>
      <c r="F2" s="60" t="s">
        <v>6</v>
      </c>
      <c r="G2" s="61" t="s">
        <v>8</v>
      </c>
      <c r="H2" s="58" t="s">
        <v>152</v>
      </c>
      <c r="I2" s="58" t="s">
        <v>7</v>
      </c>
    </row>
    <row r="3" spans="1:9" ht="15" hidden="1" customHeight="1" x14ac:dyDescent="0.25">
      <c r="A3" s="319">
        <v>44209</v>
      </c>
      <c r="B3" s="83" t="s">
        <v>56</v>
      </c>
      <c r="C3" s="365">
        <f>74</f>
        <v>74</v>
      </c>
      <c r="D3" s="365">
        <f>+C3-B3</f>
        <v>0</v>
      </c>
      <c r="E3" s="257" t="s">
        <v>11</v>
      </c>
      <c r="F3" s="57"/>
      <c r="G3" s="54">
        <v>9.66</v>
      </c>
      <c r="H3" s="320" t="s">
        <v>519</v>
      </c>
      <c r="I3" s="278"/>
    </row>
    <row r="4" spans="1:9" ht="15" customHeight="1" x14ac:dyDescent="0.25">
      <c r="A4" s="321">
        <v>44217</v>
      </c>
      <c r="B4" s="83" t="s">
        <v>57</v>
      </c>
      <c r="C4" s="365">
        <f>+C3+1</f>
        <v>75</v>
      </c>
      <c r="D4" s="365">
        <f t="shared" ref="D4:D67" si="0">+C4-B4</f>
        <v>0</v>
      </c>
      <c r="E4" s="254" t="s">
        <v>14</v>
      </c>
      <c r="F4" s="47">
        <v>17690414</v>
      </c>
      <c r="G4" s="29">
        <v>56000</v>
      </c>
      <c r="H4" s="278" t="s">
        <v>160</v>
      </c>
      <c r="I4" s="279" t="s">
        <v>15</v>
      </c>
    </row>
    <row r="5" spans="1:9" ht="15" customHeight="1" x14ac:dyDescent="0.25">
      <c r="A5" s="322">
        <v>80775</v>
      </c>
      <c r="B5" s="83" t="s">
        <v>58</v>
      </c>
      <c r="C5" s="365">
        <f t="shared" ref="C5:C68" si="1">+C4+1</f>
        <v>76</v>
      </c>
      <c r="D5" s="365">
        <f t="shared" si="0"/>
        <v>0</v>
      </c>
      <c r="E5" s="258" t="s">
        <v>66</v>
      </c>
      <c r="F5" s="46">
        <v>75080145</v>
      </c>
      <c r="G5" s="29">
        <v>200000</v>
      </c>
      <c r="H5" s="278" t="s">
        <v>155</v>
      </c>
      <c r="I5" s="279" t="s">
        <v>67</v>
      </c>
    </row>
    <row r="6" spans="1:9" ht="15" hidden="1" customHeight="1" x14ac:dyDescent="0.25">
      <c r="A6" s="322">
        <v>44255</v>
      </c>
      <c r="B6" s="83" t="s">
        <v>59</v>
      </c>
      <c r="C6" s="365">
        <f t="shared" si="1"/>
        <v>77</v>
      </c>
      <c r="D6" s="365">
        <f t="shared" si="0"/>
        <v>0</v>
      </c>
      <c r="E6" s="258" t="s">
        <v>68</v>
      </c>
      <c r="F6" s="47"/>
      <c r="G6" s="29">
        <v>3.58</v>
      </c>
      <c r="H6" s="314" t="s">
        <v>519</v>
      </c>
      <c r="I6" s="279" t="s">
        <v>51</v>
      </c>
    </row>
    <row r="7" spans="1:9" ht="15" customHeight="1" x14ac:dyDescent="0.25">
      <c r="A7" s="322">
        <v>44286</v>
      </c>
      <c r="B7" s="83" t="s">
        <v>60</v>
      </c>
      <c r="C7" s="365">
        <f t="shared" si="1"/>
        <v>78</v>
      </c>
      <c r="D7" s="365">
        <f t="shared" si="0"/>
        <v>0</v>
      </c>
      <c r="E7" s="258" t="s">
        <v>70</v>
      </c>
      <c r="F7" s="46">
        <v>10141551</v>
      </c>
      <c r="G7" s="29">
        <v>100000</v>
      </c>
      <c r="H7" s="279" t="s">
        <v>156</v>
      </c>
      <c r="I7" s="279" t="s">
        <v>71</v>
      </c>
    </row>
    <row r="8" spans="1:9" ht="15" hidden="1" customHeight="1" x14ac:dyDescent="0.25">
      <c r="A8" s="322">
        <v>44286</v>
      </c>
      <c r="B8" s="83" t="s">
        <v>61</v>
      </c>
      <c r="C8" s="365">
        <f t="shared" si="1"/>
        <v>79</v>
      </c>
      <c r="D8" s="365">
        <f t="shared" si="0"/>
        <v>0</v>
      </c>
      <c r="E8" s="258" t="s">
        <v>68</v>
      </c>
      <c r="F8" s="30"/>
      <c r="G8" s="29">
        <v>1.02</v>
      </c>
      <c r="H8" s="320" t="s">
        <v>519</v>
      </c>
      <c r="I8" s="279"/>
    </row>
    <row r="9" spans="1:9" ht="15" customHeight="1" x14ac:dyDescent="0.25">
      <c r="A9" s="322">
        <v>44297</v>
      </c>
      <c r="B9" s="83" t="s">
        <v>63</v>
      </c>
      <c r="C9" s="365">
        <f t="shared" si="1"/>
        <v>80</v>
      </c>
      <c r="D9" s="365">
        <f t="shared" si="0"/>
        <v>0</v>
      </c>
      <c r="E9" s="258" t="s">
        <v>74</v>
      </c>
      <c r="F9" s="48">
        <v>55180511</v>
      </c>
      <c r="G9" s="29">
        <v>2930000</v>
      </c>
      <c r="H9" s="313" t="s">
        <v>416</v>
      </c>
      <c r="I9" s="279" t="s">
        <v>75</v>
      </c>
    </row>
    <row r="10" spans="1:9" ht="15" customHeight="1" x14ac:dyDescent="0.25">
      <c r="A10" s="322">
        <v>44299</v>
      </c>
      <c r="B10" s="83" t="s">
        <v>65</v>
      </c>
      <c r="C10" s="365">
        <f t="shared" si="1"/>
        <v>81</v>
      </c>
      <c r="D10" s="365">
        <f t="shared" si="0"/>
        <v>0</v>
      </c>
      <c r="E10" s="258" t="s">
        <v>76</v>
      </c>
      <c r="F10" s="48">
        <v>19392908</v>
      </c>
      <c r="G10" s="29">
        <v>670000</v>
      </c>
      <c r="H10" s="313" t="s">
        <v>416</v>
      </c>
      <c r="I10" s="279" t="s">
        <v>77</v>
      </c>
    </row>
    <row r="11" spans="1:9" ht="15" customHeight="1" x14ac:dyDescent="0.25">
      <c r="A11" s="322">
        <v>44310</v>
      </c>
      <c r="B11" s="83" t="s">
        <v>78</v>
      </c>
      <c r="C11" s="365">
        <f t="shared" si="1"/>
        <v>82</v>
      </c>
      <c r="D11" s="365">
        <f t="shared" si="0"/>
        <v>0</v>
      </c>
      <c r="E11" s="258" t="s">
        <v>74</v>
      </c>
      <c r="F11" s="48">
        <v>55180511</v>
      </c>
      <c r="G11" s="29">
        <v>270000</v>
      </c>
      <c r="H11" s="313" t="s">
        <v>416</v>
      </c>
      <c r="I11" s="279" t="s">
        <v>75</v>
      </c>
    </row>
    <row r="12" spans="1:9" ht="15" hidden="1" customHeight="1" x14ac:dyDescent="0.25">
      <c r="A12" s="322">
        <v>44316</v>
      </c>
      <c r="B12" s="83" t="s">
        <v>79</v>
      </c>
      <c r="C12" s="365">
        <f t="shared" si="1"/>
        <v>83</v>
      </c>
      <c r="D12" s="365">
        <f t="shared" si="0"/>
        <v>0</v>
      </c>
      <c r="E12" s="258" t="s">
        <v>80</v>
      </c>
      <c r="F12" s="30" t="s">
        <v>50</v>
      </c>
      <c r="G12" s="29">
        <v>81.290000000000006</v>
      </c>
      <c r="H12" s="320" t="s">
        <v>519</v>
      </c>
      <c r="I12" s="279" t="s">
        <v>51</v>
      </c>
    </row>
    <row r="13" spans="1:9" ht="15" customHeight="1" x14ac:dyDescent="0.25">
      <c r="A13" s="322">
        <v>44320</v>
      </c>
      <c r="B13" s="83" t="s">
        <v>82</v>
      </c>
      <c r="C13" s="365">
        <f t="shared" si="1"/>
        <v>84</v>
      </c>
      <c r="D13" s="365">
        <f t="shared" si="0"/>
        <v>0</v>
      </c>
      <c r="E13" s="258" t="s">
        <v>83</v>
      </c>
      <c r="F13" s="280">
        <v>20146808</v>
      </c>
      <c r="G13" s="29">
        <v>10000000</v>
      </c>
      <c r="H13" s="279" t="s">
        <v>524</v>
      </c>
      <c r="I13" s="279" t="s">
        <v>84</v>
      </c>
    </row>
    <row r="14" spans="1:9" ht="15" customHeight="1" x14ac:dyDescent="0.25">
      <c r="A14" s="322">
        <v>44322</v>
      </c>
      <c r="B14" s="83" t="s">
        <v>85</v>
      </c>
      <c r="C14" s="365">
        <f t="shared" si="1"/>
        <v>85</v>
      </c>
      <c r="D14" s="365">
        <f t="shared" si="0"/>
        <v>0</v>
      </c>
      <c r="E14" s="258" t="s">
        <v>86</v>
      </c>
      <c r="F14" s="46">
        <v>94368815</v>
      </c>
      <c r="G14" s="29">
        <v>1927000</v>
      </c>
      <c r="H14" s="313" t="s">
        <v>416</v>
      </c>
      <c r="I14" s="279" t="s">
        <v>87</v>
      </c>
    </row>
    <row r="15" spans="1:9" ht="15" customHeight="1" x14ac:dyDescent="0.25">
      <c r="A15" s="322">
        <v>44328</v>
      </c>
      <c r="B15" s="83" t="s">
        <v>88</v>
      </c>
      <c r="C15" s="365">
        <f t="shared" si="1"/>
        <v>86</v>
      </c>
      <c r="D15" s="365">
        <f t="shared" si="0"/>
        <v>0</v>
      </c>
      <c r="E15" s="258" t="s">
        <v>89</v>
      </c>
      <c r="F15" s="46">
        <v>49553862</v>
      </c>
      <c r="G15" s="29">
        <v>156000</v>
      </c>
      <c r="H15" s="313" t="s">
        <v>520</v>
      </c>
      <c r="I15" s="279" t="s">
        <v>90</v>
      </c>
    </row>
    <row r="16" spans="1:9" ht="15" customHeight="1" x14ac:dyDescent="0.25">
      <c r="A16" s="322">
        <v>44335</v>
      </c>
      <c r="B16" s="83" t="s">
        <v>91</v>
      </c>
      <c r="C16" s="365">
        <f t="shared" si="1"/>
        <v>87</v>
      </c>
      <c r="D16" s="365">
        <f t="shared" si="0"/>
        <v>0</v>
      </c>
      <c r="E16" s="258" t="s">
        <v>92</v>
      </c>
      <c r="F16" s="46">
        <v>19494308</v>
      </c>
      <c r="G16" s="29">
        <v>50000</v>
      </c>
      <c r="H16" s="279" t="s">
        <v>160</v>
      </c>
      <c r="I16" s="279" t="s">
        <v>71</v>
      </c>
    </row>
    <row r="17" spans="1:9" ht="15" customHeight="1" x14ac:dyDescent="0.25">
      <c r="A17" s="322">
        <v>44336</v>
      </c>
      <c r="B17" s="83" t="s">
        <v>93</v>
      </c>
      <c r="C17" s="365">
        <f t="shared" si="1"/>
        <v>88</v>
      </c>
      <c r="D17" s="365">
        <f t="shared" si="0"/>
        <v>0</v>
      </c>
      <c r="E17" s="279" t="s">
        <v>163</v>
      </c>
      <c r="F17" s="46"/>
      <c r="G17" s="29">
        <v>100000</v>
      </c>
      <c r="H17" s="279" t="s">
        <v>163</v>
      </c>
      <c r="I17" s="279"/>
    </row>
    <row r="18" spans="1:9" ht="15" customHeight="1" x14ac:dyDescent="0.25">
      <c r="A18" s="322">
        <v>44336</v>
      </c>
      <c r="B18" s="83" t="s">
        <v>94</v>
      </c>
      <c r="C18" s="365">
        <f t="shared" si="1"/>
        <v>89</v>
      </c>
      <c r="D18" s="365">
        <f t="shared" si="0"/>
        <v>0</v>
      </c>
      <c r="E18" s="258" t="s">
        <v>95</v>
      </c>
      <c r="F18" s="46">
        <v>15921453</v>
      </c>
      <c r="G18" s="29">
        <v>135000</v>
      </c>
      <c r="H18" s="279" t="s">
        <v>160</v>
      </c>
      <c r="I18" s="279" t="s">
        <v>71</v>
      </c>
    </row>
    <row r="19" spans="1:9" ht="15" customHeight="1" x14ac:dyDescent="0.25">
      <c r="A19" s="322">
        <v>44336</v>
      </c>
      <c r="B19" s="83" t="s">
        <v>96</v>
      </c>
      <c r="C19" s="365">
        <f t="shared" si="1"/>
        <v>90</v>
      </c>
      <c r="D19" s="365">
        <f t="shared" si="0"/>
        <v>0</v>
      </c>
      <c r="E19" s="258" t="s">
        <v>97</v>
      </c>
      <c r="F19" s="46">
        <v>86058186</v>
      </c>
      <c r="G19" s="29">
        <v>20000</v>
      </c>
      <c r="H19" s="279" t="s">
        <v>160</v>
      </c>
      <c r="I19" s="279" t="s">
        <v>98</v>
      </c>
    </row>
    <row r="20" spans="1:9" ht="15" customHeight="1" x14ac:dyDescent="0.25">
      <c r="A20" s="322">
        <v>44336</v>
      </c>
      <c r="B20" s="83" t="s">
        <v>99</v>
      </c>
      <c r="C20" s="365">
        <f t="shared" si="1"/>
        <v>91</v>
      </c>
      <c r="D20" s="365">
        <f t="shared" si="0"/>
        <v>0</v>
      </c>
      <c r="E20" s="258" t="s">
        <v>100</v>
      </c>
      <c r="F20" s="46">
        <v>12623600</v>
      </c>
      <c r="G20" s="29">
        <v>100000</v>
      </c>
      <c r="H20" s="279" t="s">
        <v>160</v>
      </c>
      <c r="I20" s="279" t="s">
        <v>101</v>
      </c>
    </row>
    <row r="21" spans="1:9" ht="15" customHeight="1" x14ac:dyDescent="0.25">
      <c r="A21" s="322">
        <v>44336</v>
      </c>
      <c r="B21" s="83" t="s">
        <v>102</v>
      </c>
      <c r="C21" s="365">
        <f t="shared" si="1"/>
        <v>92</v>
      </c>
      <c r="D21" s="365">
        <f t="shared" si="0"/>
        <v>0</v>
      </c>
      <c r="E21" s="258" t="s">
        <v>103</v>
      </c>
      <c r="F21" s="46">
        <v>80111367</v>
      </c>
      <c r="G21" s="29">
        <v>35000</v>
      </c>
      <c r="H21" s="314" t="s">
        <v>522</v>
      </c>
      <c r="I21" s="279" t="s">
        <v>104</v>
      </c>
    </row>
    <row r="22" spans="1:9" ht="15" customHeight="1" x14ac:dyDescent="0.25">
      <c r="A22" s="322">
        <v>44336</v>
      </c>
      <c r="B22" s="83" t="s">
        <v>105</v>
      </c>
      <c r="C22" s="365">
        <f t="shared" si="1"/>
        <v>93</v>
      </c>
      <c r="D22" s="365">
        <f t="shared" si="0"/>
        <v>0</v>
      </c>
      <c r="E22" s="258" t="s">
        <v>106</v>
      </c>
      <c r="F22" s="46">
        <v>33915571</v>
      </c>
      <c r="G22" s="29">
        <v>100000</v>
      </c>
      <c r="H22" s="279" t="s">
        <v>160</v>
      </c>
      <c r="I22" s="279" t="s">
        <v>107</v>
      </c>
    </row>
    <row r="23" spans="1:9" ht="15" customHeight="1" x14ac:dyDescent="0.25">
      <c r="A23" s="322">
        <v>44336</v>
      </c>
      <c r="B23" s="83" t="s">
        <v>108</v>
      </c>
      <c r="C23" s="365">
        <f t="shared" si="1"/>
        <v>94</v>
      </c>
      <c r="D23" s="365">
        <f t="shared" si="0"/>
        <v>0</v>
      </c>
      <c r="E23" s="258" t="s">
        <v>74</v>
      </c>
      <c r="F23" s="46">
        <v>55180511</v>
      </c>
      <c r="G23" s="29">
        <v>1270000</v>
      </c>
      <c r="H23" s="313" t="s">
        <v>520</v>
      </c>
      <c r="I23" s="279" t="s">
        <v>84</v>
      </c>
    </row>
    <row r="24" spans="1:9" ht="15" customHeight="1" x14ac:dyDescent="0.25">
      <c r="A24" s="322">
        <v>44336</v>
      </c>
      <c r="B24" s="83" t="s">
        <v>109</v>
      </c>
      <c r="C24" s="365">
        <f t="shared" si="1"/>
        <v>95</v>
      </c>
      <c r="D24" s="365">
        <f t="shared" si="0"/>
        <v>0</v>
      </c>
      <c r="E24" s="258" t="s">
        <v>110</v>
      </c>
      <c r="F24" s="46">
        <v>1032488526</v>
      </c>
      <c r="G24" s="29">
        <v>50000</v>
      </c>
      <c r="H24" s="279" t="s">
        <v>160</v>
      </c>
      <c r="I24" s="279"/>
    </row>
    <row r="25" spans="1:9" ht="15" customHeight="1" x14ac:dyDescent="0.25">
      <c r="A25" s="322">
        <v>44336</v>
      </c>
      <c r="B25" s="83" t="s">
        <v>111</v>
      </c>
      <c r="C25" s="365">
        <f t="shared" si="1"/>
        <v>96</v>
      </c>
      <c r="D25" s="365">
        <f t="shared" si="0"/>
        <v>0</v>
      </c>
      <c r="E25" s="258" t="s">
        <v>112</v>
      </c>
      <c r="F25" s="46">
        <v>36300246</v>
      </c>
      <c r="G25" s="29">
        <v>155000</v>
      </c>
      <c r="H25" s="313" t="s">
        <v>520</v>
      </c>
      <c r="I25" s="279" t="s">
        <v>98</v>
      </c>
    </row>
    <row r="26" spans="1:9" ht="15" customHeight="1" x14ac:dyDescent="0.25">
      <c r="A26" s="322">
        <v>44337</v>
      </c>
      <c r="B26" s="83" t="s">
        <v>113</v>
      </c>
      <c r="C26" s="365">
        <f t="shared" si="1"/>
        <v>97</v>
      </c>
      <c r="D26" s="365">
        <f t="shared" si="0"/>
        <v>0</v>
      </c>
      <c r="E26" s="258" t="s">
        <v>114</v>
      </c>
      <c r="F26" s="46">
        <v>75083451</v>
      </c>
      <c r="G26" s="29">
        <v>50000</v>
      </c>
      <c r="H26" s="279" t="s">
        <v>160</v>
      </c>
      <c r="I26" s="279" t="s">
        <v>115</v>
      </c>
    </row>
    <row r="27" spans="1:9" ht="15" customHeight="1" x14ac:dyDescent="0.25">
      <c r="A27" s="322">
        <v>44337</v>
      </c>
      <c r="B27" s="83" t="s">
        <v>116</v>
      </c>
      <c r="C27" s="365">
        <f t="shared" si="1"/>
        <v>98</v>
      </c>
      <c r="D27" s="365">
        <f t="shared" si="0"/>
        <v>0</v>
      </c>
      <c r="E27" s="258" t="s">
        <v>117</v>
      </c>
      <c r="F27" s="46">
        <v>29477167</v>
      </c>
      <c r="G27" s="29">
        <v>50000</v>
      </c>
      <c r="H27" s="279" t="s">
        <v>160</v>
      </c>
      <c r="I27" s="279" t="s">
        <v>118</v>
      </c>
    </row>
    <row r="28" spans="1:9" ht="15" customHeight="1" x14ac:dyDescent="0.25">
      <c r="A28" s="322">
        <v>44337</v>
      </c>
      <c r="B28" s="83" t="s">
        <v>119</v>
      </c>
      <c r="C28" s="365">
        <f t="shared" si="1"/>
        <v>99</v>
      </c>
      <c r="D28" s="365">
        <f t="shared" si="0"/>
        <v>0</v>
      </c>
      <c r="E28" s="258" t="s">
        <v>120</v>
      </c>
      <c r="F28" s="46">
        <v>16359436</v>
      </c>
      <c r="G28" s="29">
        <v>200000</v>
      </c>
      <c r="H28" s="279" t="s">
        <v>160</v>
      </c>
      <c r="I28" s="279" t="s">
        <v>118</v>
      </c>
    </row>
    <row r="29" spans="1:9" ht="15" customHeight="1" x14ac:dyDescent="0.25">
      <c r="A29" s="322">
        <v>44337</v>
      </c>
      <c r="B29" s="83" t="s">
        <v>121</v>
      </c>
      <c r="C29" s="365">
        <f t="shared" si="1"/>
        <v>100</v>
      </c>
      <c r="D29" s="365">
        <f t="shared" si="0"/>
        <v>0</v>
      </c>
      <c r="E29" s="279" t="s">
        <v>163</v>
      </c>
      <c r="F29" s="46"/>
      <c r="G29" s="29">
        <v>30000</v>
      </c>
      <c r="H29" s="279" t="s">
        <v>163</v>
      </c>
      <c r="I29" s="279"/>
    </row>
    <row r="30" spans="1:9" ht="15" customHeight="1" x14ac:dyDescent="0.25">
      <c r="A30" s="322">
        <v>44338</v>
      </c>
      <c r="B30" s="83" t="s">
        <v>122</v>
      </c>
      <c r="C30" s="365">
        <f t="shared" si="1"/>
        <v>101</v>
      </c>
      <c r="D30" s="365">
        <f t="shared" si="0"/>
        <v>0</v>
      </c>
      <c r="E30" s="258" t="s">
        <v>123</v>
      </c>
      <c r="F30" s="46">
        <v>93124290</v>
      </c>
      <c r="G30" s="29">
        <v>100000</v>
      </c>
      <c r="H30" s="279" t="s">
        <v>160</v>
      </c>
      <c r="I30" s="279"/>
    </row>
    <row r="31" spans="1:9" ht="15" customHeight="1" x14ac:dyDescent="0.25">
      <c r="A31" s="322">
        <v>44338</v>
      </c>
      <c r="B31" s="83" t="s">
        <v>124</v>
      </c>
      <c r="C31" s="365">
        <f t="shared" si="1"/>
        <v>102</v>
      </c>
      <c r="D31" s="365">
        <f t="shared" si="0"/>
        <v>0</v>
      </c>
      <c r="E31" s="258" t="s">
        <v>125</v>
      </c>
      <c r="F31" s="46">
        <v>39350897</v>
      </c>
      <c r="G31" s="29">
        <v>130000</v>
      </c>
      <c r="H31" s="279" t="s">
        <v>160</v>
      </c>
      <c r="I31" s="279"/>
    </row>
    <row r="32" spans="1:9" ht="15" customHeight="1" x14ac:dyDescent="0.25">
      <c r="A32" s="322">
        <v>44338</v>
      </c>
      <c r="B32" s="83" t="s">
        <v>126</v>
      </c>
      <c r="C32" s="365">
        <f t="shared" si="1"/>
        <v>103</v>
      </c>
      <c r="D32" s="365">
        <f t="shared" si="0"/>
        <v>0</v>
      </c>
      <c r="E32" s="258" t="s">
        <v>117</v>
      </c>
      <c r="F32" s="46">
        <v>29477167</v>
      </c>
      <c r="G32" s="29">
        <v>100000</v>
      </c>
      <c r="H32" s="279" t="s">
        <v>160</v>
      </c>
      <c r="I32" s="279"/>
    </row>
    <row r="33" spans="1:9" ht="15" customHeight="1" x14ac:dyDescent="0.25">
      <c r="A33" s="322">
        <v>44338</v>
      </c>
      <c r="B33" s="83" t="s">
        <v>127</v>
      </c>
      <c r="C33" s="365">
        <f t="shared" si="1"/>
        <v>104</v>
      </c>
      <c r="D33" s="365">
        <f t="shared" si="0"/>
        <v>0</v>
      </c>
      <c r="E33" s="258" t="s">
        <v>525</v>
      </c>
      <c r="F33" s="46"/>
      <c r="G33" s="29">
        <v>160000</v>
      </c>
      <c r="H33" s="279" t="s">
        <v>160</v>
      </c>
      <c r="I33" s="279"/>
    </row>
    <row r="34" spans="1:9" ht="15" customHeight="1" x14ac:dyDescent="0.25">
      <c r="A34" s="322">
        <v>44338</v>
      </c>
      <c r="B34" s="83" t="s">
        <v>128</v>
      </c>
      <c r="C34" s="365">
        <f t="shared" si="1"/>
        <v>105</v>
      </c>
      <c r="D34" s="365">
        <f t="shared" si="0"/>
        <v>0</v>
      </c>
      <c r="E34" s="258" t="s">
        <v>129</v>
      </c>
      <c r="F34" s="46">
        <v>19333349</v>
      </c>
      <c r="G34" s="29">
        <v>35000</v>
      </c>
      <c r="H34" s="314" t="s">
        <v>522</v>
      </c>
      <c r="I34" s="279"/>
    </row>
    <row r="35" spans="1:9" ht="15" customHeight="1" x14ac:dyDescent="0.25">
      <c r="A35" s="322">
        <v>44338</v>
      </c>
      <c r="B35" s="83" t="s">
        <v>130</v>
      </c>
      <c r="C35" s="365">
        <f t="shared" si="1"/>
        <v>106</v>
      </c>
      <c r="D35" s="365">
        <f t="shared" si="0"/>
        <v>0</v>
      </c>
      <c r="E35" s="258" t="s">
        <v>131</v>
      </c>
      <c r="F35" s="46">
        <v>21419964</v>
      </c>
      <c r="G35" s="29">
        <v>50000</v>
      </c>
      <c r="H35" s="279" t="s">
        <v>160</v>
      </c>
      <c r="I35" s="279"/>
    </row>
    <row r="36" spans="1:9" ht="15" customHeight="1" x14ac:dyDescent="0.25">
      <c r="A36" s="322">
        <v>44341</v>
      </c>
      <c r="B36" s="83" t="s">
        <v>132</v>
      </c>
      <c r="C36" s="365">
        <f t="shared" si="1"/>
        <v>107</v>
      </c>
      <c r="D36" s="365">
        <f t="shared" si="0"/>
        <v>0</v>
      </c>
      <c r="E36" s="279" t="s">
        <v>163</v>
      </c>
      <c r="F36" s="46"/>
      <c r="G36" s="29">
        <v>40000</v>
      </c>
      <c r="H36" s="279" t="s">
        <v>163</v>
      </c>
      <c r="I36" s="279"/>
    </row>
    <row r="37" spans="1:9" ht="15" customHeight="1" x14ac:dyDescent="0.25">
      <c r="A37" s="322">
        <v>44341</v>
      </c>
      <c r="B37" s="83" t="s">
        <v>133</v>
      </c>
      <c r="C37" s="365">
        <f t="shared" si="1"/>
        <v>108</v>
      </c>
      <c r="D37" s="365">
        <f t="shared" si="0"/>
        <v>0</v>
      </c>
      <c r="E37" s="258" t="s">
        <v>134</v>
      </c>
      <c r="F37" s="46">
        <v>1116269570</v>
      </c>
      <c r="G37" s="29">
        <v>200000</v>
      </c>
      <c r="H37" s="279" t="s">
        <v>160</v>
      </c>
      <c r="I37" s="279"/>
    </row>
    <row r="38" spans="1:9" ht="15" customHeight="1" x14ac:dyDescent="0.25">
      <c r="A38" s="322">
        <v>44342</v>
      </c>
      <c r="B38" s="83" t="s">
        <v>135</v>
      </c>
      <c r="C38" s="365">
        <f t="shared" si="1"/>
        <v>109</v>
      </c>
      <c r="D38" s="365">
        <f t="shared" si="0"/>
        <v>0</v>
      </c>
      <c r="E38" s="258" t="s">
        <v>136</v>
      </c>
      <c r="F38" s="46">
        <v>80236784</v>
      </c>
      <c r="G38" s="29">
        <v>534000</v>
      </c>
      <c r="H38" s="313" t="s">
        <v>520</v>
      </c>
      <c r="I38" s="279"/>
    </row>
    <row r="39" spans="1:9" ht="15" customHeight="1" x14ac:dyDescent="0.25">
      <c r="A39" s="322">
        <v>44342</v>
      </c>
      <c r="B39" s="83" t="s">
        <v>137</v>
      </c>
      <c r="C39" s="365">
        <f t="shared" si="1"/>
        <v>110</v>
      </c>
      <c r="D39" s="365">
        <f t="shared" si="0"/>
        <v>0</v>
      </c>
      <c r="E39" s="258" t="s">
        <v>138</v>
      </c>
      <c r="F39" s="46">
        <v>12142359</v>
      </c>
      <c r="G39" s="29">
        <v>100000</v>
      </c>
      <c r="H39" s="279" t="s">
        <v>164</v>
      </c>
      <c r="I39" s="279"/>
    </row>
    <row r="40" spans="1:9" ht="15" customHeight="1" x14ac:dyDescent="0.25">
      <c r="A40" s="322">
        <v>44342</v>
      </c>
      <c r="B40" s="83" t="s">
        <v>139</v>
      </c>
      <c r="C40" s="365">
        <f t="shared" si="1"/>
        <v>111</v>
      </c>
      <c r="D40" s="365">
        <f t="shared" si="0"/>
        <v>0</v>
      </c>
      <c r="E40" s="258" t="s">
        <v>136</v>
      </c>
      <c r="F40" s="46">
        <v>80236784</v>
      </c>
      <c r="G40" s="29">
        <v>56000</v>
      </c>
      <c r="H40" s="313" t="s">
        <v>520</v>
      </c>
      <c r="I40" s="279"/>
    </row>
    <row r="41" spans="1:9" ht="15" customHeight="1" x14ac:dyDescent="0.25">
      <c r="A41" s="322">
        <v>44342</v>
      </c>
      <c r="B41" s="83" t="s">
        <v>140</v>
      </c>
      <c r="C41" s="365">
        <f t="shared" si="1"/>
        <v>112</v>
      </c>
      <c r="D41" s="365">
        <f t="shared" si="0"/>
        <v>0</v>
      </c>
      <c r="E41" s="258" t="s">
        <v>141</v>
      </c>
      <c r="F41" s="46">
        <v>1061691831</v>
      </c>
      <c r="G41" s="29">
        <v>40000</v>
      </c>
      <c r="H41" s="279" t="s">
        <v>164</v>
      </c>
      <c r="I41" s="279"/>
    </row>
    <row r="42" spans="1:9" ht="15" customHeight="1" x14ac:dyDescent="0.25">
      <c r="A42" s="322">
        <v>44342</v>
      </c>
      <c r="B42" s="83" t="s">
        <v>142</v>
      </c>
      <c r="C42" s="365">
        <f t="shared" si="1"/>
        <v>113</v>
      </c>
      <c r="D42" s="365">
        <f t="shared" si="0"/>
        <v>0</v>
      </c>
      <c r="E42" s="258" t="s">
        <v>143</v>
      </c>
      <c r="F42" s="46">
        <v>40433041</v>
      </c>
      <c r="G42" s="29">
        <v>50000</v>
      </c>
      <c r="H42" s="279" t="s">
        <v>160</v>
      </c>
      <c r="I42" s="279"/>
    </row>
    <row r="43" spans="1:9" ht="15" customHeight="1" x14ac:dyDescent="0.25">
      <c r="A43" s="322">
        <v>44342</v>
      </c>
      <c r="B43" s="83" t="s">
        <v>144</v>
      </c>
      <c r="C43" s="365">
        <f t="shared" si="1"/>
        <v>114</v>
      </c>
      <c r="D43" s="365">
        <f t="shared" si="0"/>
        <v>0</v>
      </c>
      <c r="E43" s="281" t="s">
        <v>456</v>
      </c>
      <c r="F43" s="46"/>
      <c r="G43" s="29">
        <v>100000</v>
      </c>
      <c r="H43" s="279" t="s">
        <v>44</v>
      </c>
      <c r="I43" s="279"/>
    </row>
    <row r="44" spans="1:9" ht="15" customHeight="1" x14ac:dyDescent="0.25">
      <c r="A44" s="322">
        <v>44343</v>
      </c>
      <c r="B44" s="83" t="s">
        <v>145</v>
      </c>
      <c r="C44" s="365">
        <f t="shared" si="1"/>
        <v>115</v>
      </c>
      <c r="D44" s="365">
        <f t="shared" si="0"/>
        <v>0</v>
      </c>
      <c r="E44" s="258" t="s">
        <v>146</v>
      </c>
      <c r="F44" s="46">
        <v>1007325683</v>
      </c>
      <c r="G44" s="29">
        <v>52000</v>
      </c>
      <c r="H44" s="313" t="s">
        <v>520</v>
      </c>
      <c r="I44" s="279"/>
    </row>
    <row r="45" spans="1:9" ht="15" customHeight="1" x14ac:dyDescent="0.25">
      <c r="A45" s="322">
        <v>44347</v>
      </c>
      <c r="B45" s="83" t="s">
        <v>147</v>
      </c>
      <c r="C45" s="365">
        <f t="shared" si="1"/>
        <v>116</v>
      </c>
      <c r="D45" s="365">
        <f t="shared" si="0"/>
        <v>0</v>
      </c>
      <c r="E45" s="258" t="s">
        <v>148</v>
      </c>
      <c r="F45" s="46">
        <v>63431053</v>
      </c>
      <c r="G45" s="29">
        <v>112000</v>
      </c>
      <c r="H45" s="313" t="s">
        <v>520</v>
      </c>
      <c r="I45" s="279"/>
    </row>
    <row r="46" spans="1:9" ht="15" customHeight="1" x14ac:dyDescent="0.25">
      <c r="A46" s="322">
        <v>44347</v>
      </c>
      <c r="B46" s="83" t="s">
        <v>147</v>
      </c>
      <c r="C46" s="365">
        <f t="shared" si="1"/>
        <v>117</v>
      </c>
      <c r="D46" s="365">
        <f t="shared" si="0"/>
        <v>1</v>
      </c>
      <c r="E46" s="258" t="s">
        <v>148</v>
      </c>
      <c r="F46" s="46">
        <v>63431054</v>
      </c>
      <c r="G46" s="29">
        <v>28000</v>
      </c>
      <c r="H46" s="320" t="s">
        <v>522</v>
      </c>
      <c r="I46" s="279"/>
    </row>
    <row r="47" spans="1:9" ht="15" customHeight="1" x14ac:dyDescent="0.25">
      <c r="A47" s="322">
        <v>44349</v>
      </c>
      <c r="B47" s="83" t="s">
        <v>167</v>
      </c>
      <c r="C47" s="365">
        <f t="shared" si="1"/>
        <v>118</v>
      </c>
      <c r="D47" s="365">
        <f t="shared" si="0"/>
        <v>0</v>
      </c>
      <c r="E47" s="258" t="s">
        <v>117</v>
      </c>
      <c r="F47" s="88">
        <v>29477167</v>
      </c>
      <c r="G47" s="282">
        <v>20000</v>
      </c>
      <c r="H47" s="278" t="s">
        <v>160</v>
      </c>
      <c r="I47" s="260" t="s">
        <v>118</v>
      </c>
    </row>
    <row r="48" spans="1:9" ht="15" customHeight="1" x14ac:dyDescent="0.25">
      <c r="A48" s="312">
        <v>44350</v>
      </c>
      <c r="B48" s="83" t="s">
        <v>168</v>
      </c>
      <c r="C48" s="365">
        <f t="shared" si="1"/>
        <v>119</v>
      </c>
      <c r="D48" s="365">
        <f t="shared" si="0"/>
        <v>0</v>
      </c>
      <c r="E48" s="258" t="s">
        <v>129</v>
      </c>
      <c r="F48" s="70">
        <v>19333349</v>
      </c>
      <c r="G48" s="107">
        <v>52000</v>
      </c>
      <c r="H48" s="320" t="s">
        <v>522</v>
      </c>
      <c r="I48" s="260" t="s">
        <v>198</v>
      </c>
    </row>
    <row r="49" spans="1:9" ht="15" customHeight="1" x14ac:dyDescent="0.25">
      <c r="A49" s="312">
        <v>44351</v>
      </c>
      <c r="B49" s="83" t="s">
        <v>171</v>
      </c>
      <c r="C49" s="365">
        <f t="shared" si="1"/>
        <v>120</v>
      </c>
      <c r="D49" s="365">
        <f t="shared" si="0"/>
        <v>0</v>
      </c>
      <c r="E49" s="258" t="s">
        <v>172</v>
      </c>
      <c r="F49" s="70">
        <v>10292742</v>
      </c>
      <c r="G49" s="107">
        <v>500000</v>
      </c>
      <c r="H49" s="323" t="s">
        <v>521</v>
      </c>
      <c r="I49" s="261" t="s">
        <v>200</v>
      </c>
    </row>
    <row r="50" spans="1:9" ht="15" customHeight="1" x14ac:dyDescent="0.25">
      <c r="A50" s="312">
        <v>44351</v>
      </c>
      <c r="B50" s="83" t="s">
        <v>173</v>
      </c>
      <c r="C50" s="365">
        <f t="shared" si="1"/>
        <v>121</v>
      </c>
      <c r="D50" s="365">
        <f t="shared" si="0"/>
        <v>0</v>
      </c>
      <c r="E50" s="258" t="s">
        <v>117</v>
      </c>
      <c r="F50" s="70">
        <v>29477167</v>
      </c>
      <c r="G50" s="107">
        <v>80000</v>
      </c>
      <c r="H50" s="320" t="s">
        <v>522</v>
      </c>
      <c r="I50" s="260" t="s">
        <v>118</v>
      </c>
    </row>
    <row r="51" spans="1:9" ht="15" customHeight="1" x14ac:dyDescent="0.25">
      <c r="A51" s="312">
        <v>44355</v>
      </c>
      <c r="B51" s="83" t="s">
        <v>176</v>
      </c>
      <c r="C51" s="365">
        <f t="shared" si="1"/>
        <v>122</v>
      </c>
      <c r="D51" s="365">
        <f t="shared" si="0"/>
        <v>0</v>
      </c>
      <c r="E51" s="281" t="s">
        <v>177</v>
      </c>
      <c r="F51" s="70">
        <v>10028584</v>
      </c>
      <c r="G51" s="107">
        <v>270000</v>
      </c>
      <c r="H51" s="323" t="s">
        <v>416</v>
      </c>
      <c r="I51" s="260" t="s">
        <v>203</v>
      </c>
    </row>
    <row r="52" spans="1:9" ht="15" customHeight="1" x14ac:dyDescent="0.25">
      <c r="A52" s="312">
        <v>44356</v>
      </c>
      <c r="B52" s="83" t="s">
        <v>178</v>
      </c>
      <c r="C52" s="365">
        <f t="shared" si="1"/>
        <v>123</v>
      </c>
      <c r="D52" s="365">
        <f t="shared" si="0"/>
        <v>0</v>
      </c>
      <c r="E52" s="258" t="s">
        <v>74</v>
      </c>
      <c r="F52" s="23">
        <v>55180511</v>
      </c>
      <c r="G52" s="107">
        <v>400000</v>
      </c>
      <c r="H52" s="320" t="s">
        <v>522</v>
      </c>
      <c r="I52" s="324" t="s">
        <v>84</v>
      </c>
    </row>
    <row r="53" spans="1:9" ht="15" customHeight="1" x14ac:dyDescent="0.25">
      <c r="A53" s="325"/>
      <c r="B53" s="98" t="s">
        <v>178</v>
      </c>
      <c r="C53" s="365">
        <v>123</v>
      </c>
      <c r="D53" s="365">
        <f>+C53-B53</f>
        <v>0</v>
      </c>
      <c r="E53" s="359" t="s">
        <v>74</v>
      </c>
      <c r="F53" s="284">
        <v>55180511</v>
      </c>
      <c r="G53" s="107">
        <v>40000</v>
      </c>
      <c r="H53" s="313" t="s">
        <v>520</v>
      </c>
      <c r="I53" s="275"/>
    </row>
    <row r="54" spans="1:9" ht="15" customHeight="1" x14ac:dyDescent="0.25">
      <c r="A54" s="327"/>
      <c r="B54" s="358" t="s">
        <v>178</v>
      </c>
      <c r="C54" s="365">
        <v>123</v>
      </c>
      <c r="D54" s="365">
        <f t="shared" si="0"/>
        <v>0</v>
      </c>
      <c r="E54" s="360" t="s">
        <v>74</v>
      </c>
      <c r="F54" s="286">
        <v>55180511</v>
      </c>
      <c r="G54" s="107">
        <v>10000</v>
      </c>
      <c r="H54" s="313" t="s">
        <v>520</v>
      </c>
      <c r="I54" s="276"/>
    </row>
    <row r="55" spans="1:9" ht="15" customHeight="1" x14ac:dyDescent="0.25">
      <c r="A55" s="328">
        <v>44362</v>
      </c>
      <c r="B55" s="93" t="s">
        <v>180</v>
      </c>
      <c r="C55" s="365">
        <f t="shared" si="1"/>
        <v>124</v>
      </c>
      <c r="D55" s="365">
        <f t="shared" si="0"/>
        <v>0</v>
      </c>
      <c r="E55" s="257" t="s">
        <v>181</v>
      </c>
      <c r="F55" s="288">
        <v>1130614506</v>
      </c>
      <c r="G55" s="107">
        <v>400000</v>
      </c>
      <c r="H55" s="314" t="s">
        <v>208</v>
      </c>
      <c r="I55" s="262" t="s">
        <v>207</v>
      </c>
    </row>
    <row r="56" spans="1:9" ht="15" customHeight="1" x14ac:dyDescent="0.25">
      <c r="A56" s="328">
        <v>44364</v>
      </c>
      <c r="B56" s="93" t="s">
        <v>182</v>
      </c>
      <c r="C56" s="365">
        <f t="shared" si="1"/>
        <v>125</v>
      </c>
      <c r="D56" s="365">
        <f t="shared" si="0"/>
        <v>0</v>
      </c>
      <c r="E56" s="257" t="s">
        <v>209</v>
      </c>
      <c r="F56" s="287"/>
      <c r="G56" s="107">
        <v>29000</v>
      </c>
      <c r="H56" s="313" t="s">
        <v>520</v>
      </c>
      <c r="I56" s="265" t="s">
        <v>210</v>
      </c>
    </row>
    <row r="57" spans="1:9" ht="15" customHeight="1" x14ac:dyDescent="0.25">
      <c r="A57" s="325"/>
      <c r="B57" s="98" t="s">
        <v>182</v>
      </c>
      <c r="C57" s="365">
        <v>125</v>
      </c>
      <c r="D57" s="365">
        <f t="shared" si="0"/>
        <v>0</v>
      </c>
      <c r="E57" s="283" t="s">
        <v>209</v>
      </c>
      <c r="F57" s="284"/>
      <c r="G57" s="107">
        <v>61000</v>
      </c>
      <c r="H57" s="313" t="s">
        <v>523</v>
      </c>
      <c r="I57" s="263"/>
    </row>
    <row r="58" spans="1:9" ht="15" customHeight="1" x14ac:dyDescent="0.25">
      <c r="A58" s="328">
        <v>44365</v>
      </c>
      <c r="B58" s="93" t="s">
        <v>185</v>
      </c>
      <c r="C58" s="365">
        <f t="shared" si="1"/>
        <v>126</v>
      </c>
      <c r="D58" s="365">
        <f t="shared" si="0"/>
        <v>0</v>
      </c>
      <c r="E58" s="257" t="s">
        <v>186</v>
      </c>
      <c r="F58" s="288">
        <v>1007325683</v>
      </c>
      <c r="G58" s="107">
        <v>6000</v>
      </c>
      <c r="H58" s="313" t="s">
        <v>520</v>
      </c>
      <c r="I58" s="262" t="s">
        <v>213</v>
      </c>
    </row>
    <row r="59" spans="1:9" ht="15" customHeight="1" x14ac:dyDescent="0.25">
      <c r="A59" s="312">
        <v>44368</v>
      </c>
      <c r="B59" s="83" t="s">
        <v>187</v>
      </c>
      <c r="C59" s="365">
        <f t="shared" si="1"/>
        <v>127</v>
      </c>
      <c r="D59" s="365">
        <f t="shared" si="0"/>
        <v>0</v>
      </c>
      <c r="E59" s="258" t="s">
        <v>117</v>
      </c>
      <c r="F59" s="88">
        <v>29477167</v>
      </c>
      <c r="G59" s="107">
        <v>118000</v>
      </c>
      <c r="H59" s="279" t="s">
        <v>160</v>
      </c>
      <c r="I59" s="260" t="s">
        <v>118</v>
      </c>
    </row>
    <row r="60" spans="1:9" ht="15" customHeight="1" x14ac:dyDescent="0.25">
      <c r="A60" s="325">
        <v>44368</v>
      </c>
      <c r="B60" s="98" t="s">
        <v>188</v>
      </c>
      <c r="C60" s="365">
        <f t="shared" si="1"/>
        <v>128</v>
      </c>
      <c r="D60" s="365">
        <f t="shared" si="0"/>
        <v>0</v>
      </c>
      <c r="E60" s="283" t="s">
        <v>189</v>
      </c>
      <c r="F60" s="23">
        <v>1080260417</v>
      </c>
      <c r="G60" s="107">
        <v>200000</v>
      </c>
      <c r="H60" s="314" t="s">
        <v>522</v>
      </c>
      <c r="I60" s="275" t="s">
        <v>214</v>
      </c>
    </row>
    <row r="61" spans="1:9" ht="15" customHeight="1" x14ac:dyDescent="0.25">
      <c r="A61" s="325"/>
      <c r="B61" s="98" t="s">
        <v>188</v>
      </c>
      <c r="C61" s="365">
        <v>128</v>
      </c>
      <c r="D61" s="365">
        <f t="shared" si="0"/>
        <v>0</v>
      </c>
      <c r="E61" s="283" t="s">
        <v>189</v>
      </c>
      <c r="F61" s="284">
        <v>1080260417</v>
      </c>
      <c r="G61" s="107">
        <v>100000</v>
      </c>
      <c r="H61" s="313" t="s">
        <v>520</v>
      </c>
      <c r="I61" s="275"/>
    </row>
    <row r="62" spans="1:9" ht="15" customHeight="1" x14ac:dyDescent="0.25">
      <c r="A62" s="328">
        <v>44369</v>
      </c>
      <c r="B62" s="93" t="s">
        <v>190</v>
      </c>
      <c r="C62" s="365">
        <f t="shared" si="1"/>
        <v>129</v>
      </c>
      <c r="D62" s="365">
        <f t="shared" si="0"/>
        <v>0</v>
      </c>
      <c r="E62" s="257" t="s">
        <v>216</v>
      </c>
      <c r="F62" s="287">
        <v>36300246</v>
      </c>
      <c r="G62" s="107">
        <v>116000</v>
      </c>
      <c r="H62" s="313" t="s">
        <v>520</v>
      </c>
      <c r="I62" s="277" t="s">
        <v>98</v>
      </c>
    </row>
    <row r="63" spans="1:9" ht="15" customHeight="1" x14ac:dyDescent="0.25">
      <c r="A63" s="325"/>
      <c r="B63" s="274" t="s">
        <v>190</v>
      </c>
      <c r="C63" s="365">
        <v>129</v>
      </c>
      <c r="D63" s="365">
        <f t="shared" si="0"/>
        <v>0</v>
      </c>
      <c r="E63" s="179" t="s">
        <v>216</v>
      </c>
      <c r="F63" s="180">
        <v>36300246</v>
      </c>
      <c r="G63" s="107">
        <v>59000</v>
      </c>
      <c r="H63" s="313" t="s">
        <v>523</v>
      </c>
      <c r="I63" s="275"/>
    </row>
    <row r="64" spans="1:9" ht="15" customHeight="1" x14ac:dyDescent="0.25">
      <c r="A64" s="328">
        <v>44372</v>
      </c>
      <c r="B64" s="93" t="s">
        <v>192</v>
      </c>
      <c r="C64" s="365">
        <f t="shared" si="1"/>
        <v>130</v>
      </c>
      <c r="D64" s="365">
        <f t="shared" si="0"/>
        <v>0</v>
      </c>
      <c r="E64" s="257" t="s">
        <v>193</v>
      </c>
      <c r="F64" s="334">
        <v>10294456</v>
      </c>
      <c r="G64" s="107">
        <v>150000</v>
      </c>
      <c r="H64" s="314" t="s">
        <v>217</v>
      </c>
      <c r="I64" s="262" t="s">
        <v>31</v>
      </c>
    </row>
    <row r="65" spans="1:9" ht="15" hidden="1" customHeight="1" x14ac:dyDescent="0.25">
      <c r="A65" s="312">
        <v>44377</v>
      </c>
      <c r="B65" s="83" t="s">
        <v>195</v>
      </c>
      <c r="C65" s="365">
        <f t="shared" si="1"/>
        <v>131</v>
      </c>
      <c r="D65" s="365">
        <f t="shared" si="0"/>
        <v>0</v>
      </c>
      <c r="E65" s="258" t="s">
        <v>80</v>
      </c>
      <c r="F65" s="288" t="s">
        <v>50</v>
      </c>
      <c r="G65" s="107">
        <v>1210.81</v>
      </c>
      <c r="H65" s="314" t="s">
        <v>519</v>
      </c>
      <c r="I65" s="260" t="s">
        <v>51</v>
      </c>
    </row>
    <row r="66" spans="1:9" ht="15" customHeight="1" x14ac:dyDescent="0.25">
      <c r="A66" s="312">
        <v>44378</v>
      </c>
      <c r="B66" s="83" t="s">
        <v>380</v>
      </c>
      <c r="C66" s="365">
        <f t="shared" si="1"/>
        <v>132</v>
      </c>
      <c r="D66" s="365">
        <f t="shared" si="0"/>
        <v>0</v>
      </c>
      <c r="E66" s="258" t="s">
        <v>388</v>
      </c>
      <c r="F66" s="90"/>
      <c r="G66" s="108"/>
      <c r="H66" s="313"/>
      <c r="I66" s="261"/>
    </row>
    <row r="67" spans="1:9" ht="15" customHeight="1" x14ac:dyDescent="0.25">
      <c r="A67" s="312">
        <v>44378</v>
      </c>
      <c r="B67" s="83" t="s">
        <v>242</v>
      </c>
      <c r="C67" s="365">
        <f t="shared" si="1"/>
        <v>133</v>
      </c>
      <c r="D67" s="365">
        <f t="shared" si="0"/>
        <v>0</v>
      </c>
      <c r="E67" s="281" t="s">
        <v>243</v>
      </c>
      <c r="F67" s="70">
        <v>60398295</v>
      </c>
      <c r="G67" s="108">
        <v>200000</v>
      </c>
      <c r="H67" s="314" t="s">
        <v>522</v>
      </c>
      <c r="I67" s="261" t="s">
        <v>389</v>
      </c>
    </row>
    <row r="68" spans="1:9" ht="15" customHeight="1" x14ac:dyDescent="0.25">
      <c r="A68" s="312">
        <v>44379</v>
      </c>
      <c r="B68" s="83" t="s">
        <v>244</v>
      </c>
      <c r="C68" s="365">
        <f t="shared" si="1"/>
        <v>134</v>
      </c>
      <c r="D68" s="365">
        <f t="shared" ref="D68:D131" si="2">+C68-B68</f>
        <v>0</v>
      </c>
      <c r="E68" s="289" t="s">
        <v>245</v>
      </c>
      <c r="F68" s="70">
        <v>43063854</v>
      </c>
      <c r="G68" s="107">
        <v>100000</v>
      </c>
      <c r="H68" s="313" t="s">
        <v>390</v>
      </c>
      <c r="I68" s="261" t="s">
        <v>391</v>
      </c>
    </row>
    <row r="69" spans="1:9" ht="15" customHeight="1" x14ac:dyDescent="0.25">
      <c r="A69" s="312">
        <v>44379</v>
      </c>
      <c r="B69" s="83" t="s">
        <v>246</v>
      </c>
      <c r="C69" s="365">
        <f t="shared" ref="C69:C129" si="3">+C68+1</f>
        <v>135</v>
      </c>
      <c r="D69" s="365">
        <f t="shared" si="2"/>
        <v>0</v>
      </c>
      <c r="E69" s="289" t="s">
        <v>247</v>
      </c>
      <c r="F69" s="70">
        <v>1124001672</v>
      </c>
      <c r="G69" s="107">
        <v>40000</v>
      </c>
      <c r="H69" s="313" t="s">
        <v>390</v>
      </c>
      <c r="I69" s="261" t="s">
        <v>392</v>
      </c>
    </row>
    <row r="70" spans="1:9" ht="15" customHeight="1" x14ac:dyDescent="0.25">
      <c r="A70" s="312">
        <v>44380</v>
      </c>
      <c r="B70" s="83" t="s">
        <v>248</v>
      </c>
      <c r="C70" s="365">
        <f t="shared" si="3"/>
        <v>136</v>
      </c>
      <c r="D70" s="365">
        <f t="shared" si="2"/>
        <v>0</v>
      </c>
      <c r="E70" s="289" t="s">
        <v>249</v>
      </c>
      <c r="F70" s="70">
        <v>16540823</v>
      </c>
      <c r="G70" s="107">
        <v>50000</v>
      </c>
      <c r="H70" s="313" t="s">
        <v>390</v>
      </c>
      <c r="I70" s="261" t="s">
        <v>393</v>
      </c>
    </row>
    <row r="71" spans="1:9" ht="15" customHeight="1" x14ac:dyDescent="0.25">
      <c r="A71" s="312">
        <v>44380</v>
      </c>
      <c r="B71" s="83" t="s">
        <v>250</v>
      </c>
      <c r="C71" s="365">
        <f t="shared" si="3"/>
        <v>137</v>
      </c>
      <c r="D71" s="365">
        <f t="shared" si="2"/>
        <v>0</v>
      </c>
      <c r="E71" s="281" t="s">
        <v>251</v>
      </c>
      <c r="F71" s="70">
        <v>1128457543</v>
      </c>
      <c r="G71" s="107">
        <v>20000</v>
      </c>
      <c r="H71" s="313" t="s">
        <v>390</v>
      </c>
      <c r="I71" s="261" t="s">
        <v>394</v>
      </c>
    </row>
    <row r="72" spans="1:9" ht="15" customHeight="1" x14ac:dyDescent="0.25">
      <c r="A72" s="312">
        <v>44388</v>
      </c>
      <c r="B72" s="83" t="s">
        <v>253</v>
      </c>
      <c r="C72" s="365">
        <f t="shared" si="3"/>
        <v>138</v>
      </c>
      <c r="D72" s="365">
        <f t="shared" si="2"/>
        <v>0</v>
      </c>
      <c r="E72" s="258" t="s">
        <v>136</v>
      </c>
      <c r="F72" s="23">
        <v>80236784</v>
      </c>
      <c r="G72" s="107">
        <v>28000</v>
      </c>
      <c r="H72" s="313" t="s">
        <v>520</v>
      </c>
      <c r="I72" s="266" t="s">
        <v>84</v>
      </c>
    </row>
    <row r="73" spans="1:9" ht="15" customHeight="1" x14ac:dyDescent="0.25">
      <c r="A73" s="312">
        <v>44388</v>
      </c>
      <c r="B73" s="83" t="s">
        <v>253</v>
      </c>
      <c r="C73" s="365">
        <v>138</v>
      </c>
      <c r="D73" s="365">
        <f t="shared" si="2"/>
        <v>0</v>
      </c>
      <c r="E73" s="283" t="s">
        <v>136</v>
      </c>
      <c r="F73" s="284">
        <v>80236784</v>
      </c>
      <c r="G73" s="107">
        <v>10000</v>
      </c>
      <c r="H73" s="313" t="s">
        <v>520</v>
      </c>
      <c r="I73" s="263"/>
    </row>
    <row r="74" spans="1:9" ht="15" customHeight="1" x14ac:dyDescent="0.25">
      <c r="A74" s="312">
        <v>44388</v>
      </c>
      <c r="B74" s="83" t="s">
        <v>253</v>
      </c>
      <c r="C74" s="365">
        <v>138</v>
      </c>
      <c r="D74" s="365">
        <f t="shared" si="2"/>
        <v>0</v>
      </c>
      <c r="E74" s="283" t="s">
        <v>136</v>
      </c>
      <c r="F74" s="284">
        <v>80236784</v>
      </c>
      <c r="G74" s="124"/>
      <c r="H74" s="335"/>
      <c r="I74" s="264"/>
    </row>
    <row r="75" spans="1:9" ht="15" customHeight="1" x14ac:dyDescent="0.25">
      <c r="A75" s="312">
        <v>44393</v>
      </c>
      <c r="B75" s="83" t="s">
        <v>254</v>
      </c>
      <c r="C75" s="365">
        <f t="shared" si="3"/>
        <v>139</v>
      </c>
      <c r="D75" s="365">
        <f t="shared" si="2"/>
        <v>0</v>
      </c>
      <c r="E75" s="283" t="s">
        <v>255</v>
      </c>
      <c r="F75" s="326">
        <v>86058186</v>
      </c>
      <c r="G75" s="125">
        <v>55000</v>
      </c>
      <c r="H75" s="323" t="s">
        <v>523</v>
      </c>
      <c r="I75" s="332" t="s">
        <v>98</v>
      </c>
    </row>
    <row r="76" spans="1:9" ht="15" customHeight="1" x14ac:dyDescent="0.25">
      <c r="A76" s="312">
        <v>44393</v>
      </c>
      <c r="B76" s="83" t="s">
        <v>256</v>
      </c>
      <c r="C76" s="365">
        <f t="shared" si="3"/>
        <v>140</v>
      </c>
      <c r="D76" s="365">
        <f t="shared" si="2"/>
        <v>0</v>
      </c>
      <c r="E76" s="258" t="s">
        <v>257</v>
      </c>
      <c r="F76" s="70">
        <v>39160668</v>
      </c>
      <c r="G76" s="107">
        <v>48000</v>
      </c>
      <c r="H76" s="314" t="s">
        <v>522</v>
      </c>
      <c r="I76" s="261" t="s">
        <v>396</v>
      </c>
    </row>
    <row r="77" spans="1:9" ht="15" customHeight="1" x14ac:dyDescent="0.25">
      <c r="A77" s="312">
        <v>44393</v>
      </c>
      <c r="B77" s="83" t="s">
        <v>258</v>
      </c>
      <c r="C77" s="365">
        <f t="shared" si="3"/>
        <v>141</v>
      </c>
      <c r="D77" s="365">
        <f t="shared" si="2"/>
        <v>0</v>
      </c>
      <c r="E77" s="258" t="s">
        <v>259</v>
      </c>
      <c r="F77" s="23">
        <v>12198834</v>
      </c>
      <c r="G77" s="107">
        <v>50000</v>
      </c>
      <c r="H77" s="313" t="s">
        <v>398</v>
      </c>
      <c r="I77" s="266"/>
    </row>
    <row r="78" spans="1:9" ht="15" customHeight="1" x14ac:dyDescent="0.25">
      <c r="A78" s="312">
        <v>44393</v>
      </c>
      <c r="B78" s="83" t="s">
        <v>258</v>
      </c>
      <c r="C78" s="365">
        <v>141</v>
      </c>
      <c r="D78" s="365">
        <f t="shared" si="2"/>
        <v>0</v>
      </c>
      <c r="E78" s="258" t="s">
        <v>259</v>
      </c>
      <c r="F78" s="23">
        <v>12198834</v>
      </c>
      <c r="G78" s="107">
        <v>50000</v>
      </c>
      <c r="H78" s="279" t="s">
        <v>160</v>
      </c>
      <c r="I78" s="266" t="s">
        <v>397</v>
      </c>
    </row>
    <row r="79" spans="1:9" ht="15" customHeight="1" x14ac:dyDescent="0.25">
      <c r="A79" s="312">
        <v>44394</v>
      </c>
      <c r="B79" s="83" t="s">
        <v>260</v>
      </c>
      <c r="C79" s="365">
        <f t="shared" si="3"/>
        <v>142</v>
      </c>
      <c r="D79" s="365">
        <f t="shared" si="2"/>
        <v>0</v>
      </c>
      <c r="E79" s="258" t="s">
        <v>399</v>
      </c>
      <c r="F79" s="90">
        <v>52259720</v>
      </c>
      <c r="G79" s="107">
        <v>50000</v>
      </c>
      <c r="H79" s="313" t="s">
        <v>390</v>
      </c>
      <c r="I79" s="261" t="s">
        <v>98</v>
      </c>
    </row>
    <row r="80" spans="1:9" ht="15" customHeight="1" x14ac:dyDescent="0.25">
      <c r="A80" s="312">
        <v>44396</v>
      </c>
      <c r="B80" s="83" t="s">
        <v>262</v>
      </c>
      <c r="C80" s="365">
        <f t="shared" si="3"/>
        <v>143</v>
      </c>
      <c r="D80" s="365">
        <f t="shared" si="2"/>
        <v>0</v>
      </c>
      <c r="E80" s="258" t="s">
        <v>216</v>
      </c>
      <c r="F80" s="23">
        <v>36300246</v>
      </c>
      <c r="G80" s="244">
        <v>50000</v>
      </c>
      <c r="H80" s="313" t="s">
        <v>390</v>
      </c>
      <c r="I80" s="266" t="s">
        <v>98</v>
      </c>
    </row>
    <row r="81" spans="1:9" ht="15" customHeight="1" x14ac:dyDescent="0.25">
      <c r="A81" s="312">
        <v>44396</v>
      </c>
      <c r="B81" s="83" t="s">
        <v>263</v>
      </c>
      <c r="C81" s="365">
        <f t="shared" si="3"/>
        <v>144</v>
      </c>
      <c r="D81" s="365">
        <f t="shared" si="2"/>
        <v>0</v>
      </c>
      <c r="E81" s="258" t="s">
        <v>264</v>
      </c>
      <c r="F81" s="23">
        <v>1022954659</v>
      </c>
      <c r="G81" s="244">
        <v>350000</v>
      </c>
      <c r="H81" s="313" t="s">
        <v>400</v>
      </c>
      <c r="I81" s="266" t="s">
        <v>391</v>
      </c>
    </row>
    <row r="82" spans="1:9" ht="15" customHeight="1" x14ac:dyDescent="0.25">
      <c r="A82" s="312">
        <v>44398</v>
      </c>
      <c r="B82" s="83" t="s">
        <v>265</v>
      </c>
      <c r="C82" s="365">
        <f t="shared" si="3"/>
        <v>145</v>
      </c>
      <c r="D82" s="365">
        <f t="shared" si="2"/>
        <v>0</v>
      </c>
      <c r="E82" s="258" t="s">
        <v>129</v>
      </c>
      <c r="F82" s="23">
        <v>19333349</v>
      </c>
      <c r="G82" s="107">
        <v>40000</v>
      </c>
      <c r="H82" s="313" t="s">
        <v>390</v>
      </c>
      <c r="I82" s="266" t="s">
        <v>198</v>
      </c>
    </row>
    <row r="83" spans="1:9" ht="15" customHeight="1" x14ac:dyDescent="0.25">
      <c r="A83" s="312"/>
      <c r="B83" s="83" t="s">
        <v>265</v>
      </c>
      <c r="C83" s="365">
        <v>145</v>
      </c>
      <c r="D83" s="365">
        <f t="shared" si="2"/>
        <v>0</v>
      </c>
      <c r="E83" s="357" t="s">
        <v>129</v>
      </c>
      <c r="F83" s="23">
        <v>19333349</v>
      </c>
      <c r="G83" s="107">
        <v>43000</v>
      </c>
      <c r="H83" s="313" t="s">
        <v>398</v>
      </c>
      <c r="I83" s="266"/>
    </row>
    <row r="84" spans="1:9" ht="15" customHeight="1" x14ac:dyDescent="0.25">
      <c r="A84" s="312">
        <v>44400</v>
      </c>
      <c r="B84" s="83" t="s">
        <v>266</v>
      </c>
      <c r="C84" s="365">
        <f t="shared" si="3"/>
        <v>146</v>
      </c>
      <c r="D84" s="365">
        <f t="shared" si="2"/>
        <v>0</v>
      </c>
      <c r="E84" s="258" t="s">
        <v>174</v>
      </c>
      <c r="F84" s="70">
        <v>42131164</v>
      </c>
      <c r="G84" s="107">
        <v>38000</v>
      </c>
      <c r="H84" s="313" t="s">
        <v>520</v>
      </c>
      <c r="I84" s="261" t="s">
        <v>71</v>
      </c>
    </row>
    <row r="85" spans="1:9" ht="15" customHeight="1" x14ac:dyDescent="0.25">
      <c r="A85" s="312">
        <v>44400</v>
      </c>
      <c r="B85" s="83" t="s">
        <v>267</v>
      </c>
      <c r="C85" s="365">
        <f t="shared" si="3"/>
        <v>147</v>
      </c>
      <c r="D85" s="365">
        <f t="shared" si="2"/>
        <v>0</v>
      </c>
      <c r="E85" s="258" t="s">
        <v>174</v>
      </c>
      <c r="F85" s="23">
        <v>42131164</v>
      </c>
      <c r="G85" s="107">
        <v>30000</v>
      </c>
      <c r="H85" s="313" t="s">
        <v>416</v>
      </c>
      <c r="I85" s="266" t="s">
        <v>71</v>
      </c>
    </row>
    <row r="86" spans="1:9" ht="15" customHeight="1" x14ac:dyDescent="0.25">
      <c r="A86" s="312">
        <v>44400</v>
      </c>
      <c r="B86" s="83" t="s">
        <v>267</v>
      </c>
      <c r="C86" s="365">
        <v>147</v>
      </c>
      <c r="D86" s="365">
        <f t="shared" si="2"/>
        <v>0</v>
      </c>
      <c r="E86" s="258" t="s">
        <v>174</v>
      </c>
      <c r="F86" s="23">
        <v>42131164</v>
      </c>
      <c r="G86" s="107">
        <v>320000</v>
      </c>
      <c r="H86" s="314" t="s">
        <v>522</v>
      </c>
      <c r="I86" s="266" t="s">
        <v>71</v>
      </c>
    </row>
    <row r="87" spans="1:9" ht="15" hidden="1" customHeight="1" x14ac:dyDescent="0.25">
      <c r="A87" s="312">
        <v>44408</v>
      </c>
      <c r="B87" s="83" t="s">
        <v>271</v>
      </c>
      <c r="C87" s="365">
        <f t="shared" si="3"/>
        <v>148</v>
      </c>
      <c r="D87" s="365">
        <f t="shared" si="2"/>
        <v>0</v>
      </c>
      <c r="E87" s="258" t="s">
        <v>80</v>
      </c>
      <c r="F87" s="70" t="s">
        <v>50</v>
      </c>
      <c r="G87" s="107">
        <v>1210.3</v>
      </c>
      <c r="H87" s="313" t="s">
        <v>519</v>
      </c>
      <c r="I87" s="261"/>
    </row>
    <row r="88" spans="1:9" ht="15" customHeight="1" x14ac:dyDescent="0.25">
      <c r="A88" s="312">
        <v>44413</v>
      </c>
      <c r="B88" s="83" t="s">
        <v>272</v>
      </c>
      <c r="C88" s="365">
        <f t="shared" si="3"/>
        <v>149</v>
      </c>
      <c r="D88" s="365">
        <f t="shared" si="2"/>
        <v>0</v>
      </c>
      <c r="E88" s="258" t="s">
        <v>273</v>
      </c>
      <c r="F88" s="90">
        <v>10549884</v>
      </c>
      <c r="G88" s="108">
        <v>400000</v>
      </c>
      <c r="H88" s="314" t="s">
        <v>522</v>
      </c>
      <c r="I88" s="261" t="s">
        <v>403</v>
      </c>
    </row>
    <row r="89" spans="1:9" ht="15" customHeight="1" x14ac:dyDescent="0.25">
      <c r="A89" s="312">
        <v>44413</v>
      </c>
      <c r="B89" s="83" t="s">
        <v>274</v>
      </c>
      <c r="C89" s="365">
        <f t="shared" si="3"/>
        <v>150</v>
      </c>
      <c r="D89" s="365">
        <f t="shared" si="2"/>
        <v>0</v>
      </c>
      <c r="E89" s="289" t="s">
        <v>275</v>
      </c>
      <c r="F89" s="70">
        <v>1127666064</v>
      </c>
      <c r="G89" s="107">
        <v>80000</v>
      </c>
      <c r="H89" s="314" t="s">
        <v>404</v>
      </c>
      <c r="I89" s="260" t="s">
        <v>396</v>
      </c>
    </row>
    <row r="90" spans="1:9" ht="15" customHeight="1" x14ac:dyDescent="0.25">
      <c r="A90" s="312">
        <v>44418</v>
      </c>
      <c r="B90" s="83" t="s">
        <v>276</v>
      </c>
      <c r="C90" s="365">
        <f t="shared" si="3"/>
        <v>151</v>
      </c>
      <c r="D90" s="365">
        <f t="shared" si="2"/>
        <v>0</v>
      </c>
      <c r="E90" s="281" t="s">
        <v>277</v>
      </c>
      <c r="F90" s="70">
        <v>66759518</v>
      </c>
      <c r="G90" s="107">
        <v>80000</v>
      </c>
      <c r="H90" s="314" t="s">
        <v>404</v>
      </c>
      <c r="I90" s="260" t="s">
        <v>41</v>
      </c>
    </row>
    <row r="91" spans="1:9" ht="15" customHeight="1" x14ac:dyDescent="0.25">
      <c r="A91" s="312">
        <v>44421</v>
      </c>
      <c r="B91" s="83" t="s">
        <v>278</v>
      </c>
      <c r="C91" s="365">
        <f t="shared" si="3"/>
        <v>152</v>
      </c>
      <c r="D91" s="365">
        <f t="shared" si="2"/>
        <v>0</v>
      </c>
      <c r="E91" s="281" t="s">
        <v>243</v>
      </c>
      <c r="F91" s="70">
        <v>60398295</v>
      </c>
      <c r="G91" s="107">
        <v>80000</v>
      </c>
      <c r="H91" s="313" t="s">
        <v>404</v>
      </c>
      <c r="I91" s="261" t="s">
        <v>389</v>
      </c>
    </row>
    <row r="92" spans="1:9" ht="15" customHeight="1" x14ac:dyDescent="0.25">
      <c r="A92" s="312">
        <v>44423</v>
      </c>
      <c r="B92" s="83" t="s">
        <v>279</v>
      </c>
      <c r="C92" s="365">
        <f t="shared" si="3"/>
        <v>153</v>
      </c>
      <c r="D92" s="365">
        <f t="shared" si="2"/>
        <v>0</v>
      </c>
      <c r="E92" s="258" t="s">
        <v>117</v>
      </c>
      <c r="F92" s="70">
        <v>29477167</v>
      </c>
      <c r="G92" s="107">
        <v>50000</v>
      </c>
      <c r="H92" s="313" t="s">
        <v>405</v>
      </c>
      <c r="I92" s="261" t="s">
        <v>118</v>
      </c>
    </row>
    <row r="93" spans="1:9" ht="15" customHeight="1" x14ac:dyDescent="0.25">
      <c r="A93" s="312">
        <v>44423</v>
      </c>
      <c r="B93" s="83" t="s">
        <v>280</v>
      </c>
      <c r="C93" s="365">
        <f t="shared" si="3"/>
        <v>154</v>
      </c>
      <c r="D93" s="365">
        <f t="shared" si="2"/>
        <v>0</v>
      </c>
      <c r="E93" s="258" t="s">
        <v>177</v>
      </c>
      <c r="F93" s="70">
        <v>10028584</v>
      </c>
      <c r="G93" s="107">
        <v>200000</v>
      </c>
      <c r="H93" s="313" t="s">
        <v>405</v>
      </c>
      <c r="I93" s="261" t="s">
        <v>203</v>
      </c>
    </row>
    <row r="94" spans="1:9" ht="15" customHeight="1" x14ac:dyDescent="0.25">
      <c r="A94" s="312">
        <v>44426</v>
      </c>
      <c r="B94" s="83" t="s">
        <v>283</v>
      </c>
      <c r="C94" s="365">
        <f t="shared" si="3"/>
        <v>155</v>
      </c>
      <c r="D94" s="365">
        <f t="shared" si="2"/>
        <v>0</v>
      </c>
      <c r="E94" s="258" t="s">
        <v>284</v>
      </c>
      <c r="F94" s="70">
        <v>33702761</v>
      </c>
      <c r="G94" s="107">
        <v>80000</v>
      </c>
      <c r="H94" s="314" t="s">
        <v>404</v>
      </c>
      <c r="I94" s="260" t="s">
        <v>394</v>
      </c>
    </row>
    <row r="95" spans="1:9" ht="15" customHeight="1" x14ac:dyDescent="0.25">
      <c r="A95" s="312">
        <v>44426</v>
      </c>
      <c r="B95" s="83" t="s">
        <v>285</v>
      </c>
      <c r="C95" s="365">
        <f t="shared" si="3"/>
        <v>156</v>
      </c>
      <c r="D95" s="365">
        <f t="shared" si="2"/>
        <v>0</v>
      </c>
      <c r="E95" s="258" t="s">
        <v>286</v>
      </c>
      <c r="F95" s="70">
        <v>1088308655</v>
      </c>
      <c r="G95" s="107">
        <v>80000</v>
      </c>
      <c r="H95" s="314" t="s">
        <v>404</v>
      </c>
      <c r="I95" s="260" t="s">
        <v>71</v>
      </c>
    </row>
    <row r="96" spans="1:9" ht="15" customHeight="1" x14ac:dyDescent="0.25">
      <c r="A96" s="312">
        <v>44426</v>
      </c>
      <c r="B96" s="83" t="s">
        <v>287</v>
      </c>
      <c r="C96" s="365">
        <f t="shared" si="3"/>
        <v>157</v>
      </c>
      <c r="D96" s="365">
        <f t="shared" si="2"/>
        <v>0</v>
      </c>
      <c r="E96" s="258" t="s">
        <v>216</v>
      </c>
      <c r="F96" s="70">
        <v>36300246</v>
      </c>
      <c r="G96" s="107">
        <v>80000</v>
      </c>
      <c r="H96" s="314" t="s">
        <v>404</v>
      </c>
      <c r="I96" s="260" t="s">
        <v>98</v>
      </c>
    </row>
    <row r="97" spans="1:9" ht="15" customHeight="1" x14ac:dyDescent="0.25">
      <c r="A97" s="312">
        <v>44426</v>
      </c>
      <c r="B97" s="83" t="s">
        <v>288</v>
      </c>
      <c r="C97" s="365">
        <f t="shared" si="3"/>
        <v>158</v>
      </c>
      <c r="D97" s="365">
        <f t="shared" si="2"/>
        <v>0</v>
      </c>
      <c r="E97" s="258" t="s">
        <v>289</v>
      </c>
      <c r="F97" s="70">
        <v>49553862</v>
      </c>
      <c r="G97" s="107">
        <v>80000</v>
      </c>
      <c r="H97" s="314" t="s">
        <v>404</v>
      </c>
      <c r="I97" s="260" t="s">
        <v>90</v>
      </c>
    </row>
    <row r="98" spans="1:9" ht="15" customHeight="1" x14ac:dyDescent="0.25">
      <c r="A98" s="312">
        <v>44429</v>
      </c>
      <c r="B98" s="83" t="s">
        <v>290</v>
      </c>
      <c r="C98" s="365">
        <f t="shared" si="3"/>
        <v>159</v>
      </c>
      <c r="D98" s="365">
        <f t="shared" si="2"/>
        <v>0</v>
      </c>
      <c r="E98" s="258" t="s">
        <v>291</v>
      </c>
      <c r="F98" s="70">
        <v>1027957096</v>
      </c>
      <c r="G98" s="107">
        <v>200000</v>
      </c>
      <c r="H98" s="314" t="s">
        <v>522</v>
      </c>
      <c r="I98" s="261" t="s">
        <v>406</v>
      </c>
    </row>
    <row r="99" spans="1:9" ht="15" customHeight="1" x14ac:dyDescent="0.25">
      <c r="A99" s="312">
        <v>44432</v>
      </c>
      <c r="B99" s="83" t="s">
        <v>292</v>
      </c>
      <c r="C99" s="365">
        <f t="shared" si="3"/>
        <v>160</v>
      </c>
      <c r="D99" s="365">
        <f t="shared" si="2"/>
        <v>0</v>
      </c>
      <c r="E99" s="258" t="s">
        <v>129</v>
      </c>
      <c r="F99" s="70">
        <v>19333349</v>
      </c>
      <c r="G99" s="107">
        <v>4000</v>
      </c>
      <c r="H99" s="313" t="s">
        <v>407</v>
      </c>
      <c r="I99" s="261" t="s">
        <v>198</v>
      </c>
    </row>
    <row r="100" spans="1:9" ht="15" customHeight="1" x14ac:dyDescent="0.25">
      <c r="A100" s="312">
        <v>44433</v>
      </c>
      <c r="B100" s="83" t="s">
        <v>293</v>
      </c>
      <c r="C100" s="365">
        <f t="shared" si="3"/>
        <v>161</v>
      </c>
      <c r="D100" s="365">
        <f t="shared" si="2"/>
        <v>0</v>
      </c>
      <c r="E100" s="281" t="s">
        <v>294</v>
      </c>
      <c r="F100" s="70">
        <v>32936775</v>
      </c>
      <c r="G100" s="107">
        <v>80000</v>
      </c>
      <c r="H100" s="314" t="s">
        <v>404</v>
      </c>
      <c r="I100" s="260" t="s">
        <v>408</v>
      </c>
    </row>
    <row r="101" spans="1:9" ht="15" customHeight="1" x14ac:dyDescent="0.25">
      <c r="A101" s="312">
        <v>44433</v>
      </c>
      <c r="B101" s="83" t="s">
        <v>295</v>
      </c>
      <c r="C101" s="365">
        <f t="shared" si="3"/>
        <v>162</v>
      </c>
      <c r="D101" s="365">
        <f t="shared" si="2"/>
        <v>0</v>
      </c>
      <c r="E101" s="258" t="s">
        <v>296</v>
      </c>
      <c r="F101" s="70">
        <v>52778285</v>
      </c>
      <c r="G101" s="107">
        <v>40000</v>
      </c>
      <c r="H101" s="314" t="s">
        <v>409</v>
      </c>
      <c r="I101" s="260" t="s">
        <v>84</v>
      </c>
    </row>
    <row r="102" spans="1:9" ht="15" customHeight="1" x14ac:dyDescent="0.25">
      <c r="A102" s="312">
        <v>44434</v>
      </c>
      <c r="B102" s="83" t="s">
        <v>297</v>
      </c>
      <c r="C102" s="365">
        <f t="shared" si="3"/>
        <v>163</v>
      </c>
      <c r="D102" s="365">
        <f t="shared" si="2"/>
        <v>0</v>
      </c>
      <c r="E102" s="281" t="s">
        <v>298</v>
      </c>
      <c r="F102" s="70">
        <v>28205458</v>
      </c>
      <c r="G102" s="107">
        <v>80000</v>
      </c>
      <c r="H102" s="314" t="s">
        <v>404</v>
      </c>
      <c r="I102" s="260" t="s">
        <v>84</v>
      </c>
    </row>
    <row r="103" spans="1:9" ht="15" hidden="1" customHeight="1" x14ac:dyDescent="0.25">
      <c r="A103" s="312">
        <v>44439</v>
      </c>
      <c r="B103" s="83" t="s">
        <v>299</v>
      </c>
      <c r="C103" s="365">
        <f t="shared" si="3"/>
        <v>164</v>
      </c>
      <c r="D103" s="365">
        <f t="shared" si="2"/>
        <v>0</v>
      </c>
      <c r="E103" s="281" t="s">
        <v>80</v>
      </c>
      <c r="F103" s="70" t="s">
        <v>50</v>
      </c>
      <c r="G103" s="107">
        <v>776.76</v>
      </c>
      <c r="H103" s="313" t="s">
        <v>519</v>
      </c>
      <c r="I103" s="261" t="s">
        <v>51</v>
      </c>
    </row>
    <row r="104" spans="1:9" ht="15" customHeight="1" x14ac:dyDescent="0.25">
      <c r="A104" s="312">
        <v>44440</v>
      </c>
      <c r="B104" s="83" t="s">
        <v>300</v>
      </c>
      <c r="C104" s="365">
        <f t="shared" si="3"/>
        <v>165</v>
      </c>
      <c r="D104" s="365">
        <f t="shared" si="2"/>
        <v>0</v>
      </c>
      <c r="E104" s="258" t="s">
        <v>301</v>
      </c>
      <c r="F104" s="90">
        <v>1085274818</v>
      </c>
      <c r="G104" s="108">
        <v>80000</v>
      </c>
      <c r="H104" s="313" t="s">
        <v>404</v>
      </c>
      <c r="I104" s="261" t="s">
        <v>410</v>
      </c>
    </row>
    <row r="105" spans="1:9" ht="15" customHeight="1" x14ac:dyDescent="0.25">
      <c r="A105" s="312">
        <v>44442</v>
      </c>
      <c r="B105" s="83" t="s">
        <v>302</v>
      </c>
      <c r="C105" s="365">
        <f t="shared" si="3"/>
        <v>166</v>
      </c>
      <c r="D105" s="365">
        <f t="shared" si="2"/>
        <v>0</v>
      </c>
      <c r="E105" s="281" t="s">
        <v>296</v>
      </c>
      <c r="F105" s="70">
        <v>52778285</v>
      </c>
      <c r="G105" s="108">
        <v>30000</v>
      </c>
      <c r="H105" s="323" t="s">
        <v>404</v>
      </c>
      <c r="I105" s="261" t="s">
        <v>84</v>
      </c>
    </row>
    <row r="106" spans="1:9" ht="15" customHeight="1" x14ac:dyDescent="0.25">
      <c r="A106" s="312">
        <v>44442</v>
      </c>
      <c r="B106" s="83" t="s">
        <v>303</v>
      </c>
      <c r="C106" s="365">
        <f t="shared" si="3"/>
        <v>167</v>
      </c>
      <c r="D106" s="365">
        <f t="shared" si="2"/>
        <v>0</v>
      </c>
      <c r="E106" s="289" t="s">
        <v>304</v>
      </c>
      <c r="F106" s="70">
        <v>12280551</v>
      </c>
      <c r="G106" s="107">
        <v>80000</v>
      </c>
      <c r="H106" s="323" t="s">
        <v>404</v>
      </c>
      <c r="I106" s="261" t="s">
        <v>214</v>
      </c>
    </row>
    <row r="107" spans="1:9" ht="15" customHeight="1" x14ac:dyDescent="0.25">
      <c r="A107" s="312">
        <v>44442</v>
      </c>
      <c r="B107" s="83" t="s">
        <v>305</v>
      </c>
      <c r="C107" s="365">
        <f t="shared" si="3"/>
        <v>168</v>
      </c>
      <c r="D107" s="365">
        <f t="shared" si="2"/>
        <v>0</v>
      </c>
      <c r="E107" s="289" t="s">
        <v>286</v>
      </c>
      <c r="F107" s="70">
        <v>1088308655</v>
      </c>
      <c r="G107" s="107">
        <v>16000</v>
      </c>
      <c r="H107" s="323" t="s">
        <v>407</v>
      </c>
      <c r="I107" s="261" t="s">
        <v>71</v>
      </c>
    </row>
    <row r="108" spans="1:9" ht="15" customHeight="1" x14ac:dyDescent="0.25">
      <c r="A108" s="312">
        <v>44443</v>
      </c>
      <c r="B108" s="83" t="s">
        <v>308</v>
      </c>
      <c r="C108" s="365">
        <f t="shared" si="3"/>
        <v>169</v>
      </c>
      <c r="D108" s="365">
        <f t="shared" si="2"/>
        <v>0</v>
      </c>
      <c r="E108" s="289" t="s">
        <v>309</v>
      </c>
      <c r="F108" s="70">
        <v>1113674818</v>
      </c>
      <c r="G108" s="107">
        <v>2000000</v>
      </c>
      <c r="H108" s="323" t="s">
        <v>412</v>
      </c>
      <c r="I108" s="261" t="s">
        <v>41</v>
      </c>
    </row>
    <row r="109" spans="1:9" ht="15" customHeight="1" x14ac:dyDescent="0.25">
      <c r="A109" s="312">
        <v>44461</v>
      </c>
      <c r="B109" s="83" t="s">
        <v>310</v>
      </c>
      <c r="C109" s="365">
        <f t="shared" si="3"/>
        <v>170</v>
      </c>
      <c r="D109" s="365">
        <f t="shared" si="2"/>
        <v>0</v>
      </c>
      <c r="E109" s="281" t="s">
        <v>311</v>
      </c>
      <c r="F109" s="70">
        <v>1116786224</v>
      </c>
      <c r="G109" s="107">
        <v>56000</v>
      </c>
      <c r="H109" s="320" t="s">
        <v>522</v>
      </c>
      <c r="I109" s="261" t="s">
        <v>413</v>
      </c>
    </row>
    <row r="110" spans="1:9" ht="15" customHeight="1" x14ac:dyDescent="0.25">
      <c r="A110" s="312">
        <v>44467</v>
      </c>
      <c r="B110" s="83" t="s">
        <v>314</v>
      </c>
      <c r="C110" s="365">
        <f t="shared" si="3"/>
        <v>171</v>
      </c>
      <c r="D110" s="365">
        <f t="shared" si="2"/>
        <v>0</v>
      </c>
      <c r="E110" s="258" t="s">
        <v>315</v>
      </c>
      <c r="F110" s="70">
        <v>91524160</v>
      </c>
      <c r="G110" s="107">
        <v>80000</v>
      </c>
      <c r="H110" s="323" t="s">
        <v>414</v>
      </c>
      <c r="I110" s="261" t="s">
        <v>415</v>
      </c>
    </row>
    <row r="111" spans="1:9" ht="15" hidden="1" customHeight="1" x14ac:dyDescent="0.25">
      <c r="A111" s="312">
        <v>44469</v>
      </c>
      <c r="B111" s="83" t="s">
        <v>316</v>
      </c>
      <c r="C111" s="365">
        <f t="shared" si="3"/>
        <v>172</v>
      </c>
      <c r="D111" s="365">
        <f t="shared" si="2"/>
        <v>0</v>
      </c>
      <c r="E111" s="258" t="s">
        <v>80</v>
      </c>
      <c r="F111" s="70" t="s">
        <v>50</v>
      </c>
      <c r="G111" s="107">
        <v>327.45</v>
      </c>
      <c r="H111" s="323" t="s">
        <v>519</v>
      </c>
      <c r="I111" s="261" t="s">
        <v>51</v>
      </c>
    </row>
    <row r="112" spans="1:9" ht="15" customHeight="1" x14ac:dyDescent="0.25">
      <c r="A112" s="312">
        <v>44471</v>
      </c>
      <c r="B112" s="83" t="s">
        <v>318</v>
      </c>
      <c r="C112" s="365">
        <f t="shared" si="3"/>
        <v>173</v>
      </c>
      <c r="D112" s="365">
        <f t="shared" si="2"/>
        <v>0</v>
      </c>
      <c r="E112" s="289" t="s">
        <v>319</v>
      </c>
      <c r="F112" s="70">
        <v>93084895</v>
      </c>
      <c r="G112" s="107">
        <v>20000</v>
      </c>
      <c r="H112" s="336" t="s">
        <v>453</v>
      </c>
      <c r="I112" s="261" t="s">
        <v>210</v>
      </c>
    </row>
    <row r="113" spans="1:9" ht="15" customHeight="1" x14ac:dyDescent="0.25">
      <c r="A113" s="312">
        <v>44471</v>
      </c>
      <c r="B113" s="83" t="s">
        <v>318</v>
      </c>
      <c r="C113" s="365">
        <v>173</v>
      </c>
      <c r="D113" s="365">
        <f t="shared" si="2"/>
        <v>0</v>
      </c>
      <c r="E113" s="289" t="s">
        <v>319</v>
      </c>
      <c r="F113" s="70">
        <v>93084895</v>
      </c>
      <c r="G113" s="107">
        <v>160000</v>
      </c>
      <c r="H113" s="323" t="s">
        <v>416</v>
      </c>
      <c r="I113" s="261" t="s">
        <v>210</v>
      </c>
    </row>
    <row r="114" spans="1:9" ht="15" customHeight="1" x14ac:dyDescent="0.25">
      <c r="A114" s="312">
        <v>44471</v>
      </c>
      <c r="B114" s="83" t="s">
        <v>318</v>
      </c>
      <c r="C114" s="365">
        <v>173</v>
      </c>
      <c r="D114" s="365">
        <f t="shared" si="2"/>
        <v>0</v>
      </c>
      <c r="E114" s="289" t="s">
        <v>319</v>
      </c>
      <c r="F114" s="70">
        <v>93084895</v>
      </c>
      <c r="G114" s="107">
        <v>40000</v>
      </c>
      <c r="H114" s="320" t="s">
        <v>522</v>
      </c>
      <c r="I114" s="261" t="s">
        <v>210</v>
      </c>
    </row>
    <row r="115" spans="1:9" ht="15" customHeight="1" x14ac:dyDescent="0.25">
      <c r="A115" s="312">
        <v>44471</v>
      </c>
      <c r="B115" s="83" t="s">
        <v>318</v>
      </c>
      <c r="C115" s="365">
        <v>173</v>
      </c>
      <c r="D115" s="365">
        <f t="shared" si="2"/>
        <v>0</v>
      </c>
      <c r="E115" s="289" t="s">
        <v>319</v>
      </c>
      <c r="F115" s="70">
        <v>93084895</v>
      </c>
      <c r="G115" s="107">
        <v>80000</v>
      </c>
      <c r="H115" s="323" t="s">
        <v>404</v>
      </c>
      <c r="I115" s="261" t="s">
        <v>210</v>
      </c>
    </row>
    <row r="116" spans="1:9" ht="15" customHeight="1" x14ac:dyDescent="0.25">
      <c r="A116" s="312">
        <v>44475</v>
      </c>
      <c r="B116" s="83" t="s">
        <v>320</v>
      </c>
      <c r="C116" s="365">
        <f t="shared" si="3"/>
        <v>174</v>
      </c>
      <c r="D116" s="365">
        <f t="shared" si="2"/>
        <v>0</v>
      </c>
      <c r="E116" s="289" t="s">
        <v>321</v>
      </c>
      <c r="F116" s="70">
        <v>46380498</v>
      </c>
      <c r="G116" s="107">
        <v>100000</v>
      </c>
      <c r="H116" s="323" t="s">
        <v>439</v>
      </c>
      <c r="I116" s="261" t="s">
        <v>419</v>
      </c>
    </row>
    <row r="117" spans="1:9" ht="15" customHeight="1" x14ac:dyDescent="0.25">
      <c r="A117" s="312">
        <v>44476</v>
      </c>
      <c r="B117" s="83" t="s">
        <v>322</v>
      </c>
      <c r="C117" s="365">
        <f t="shared" si="3"/>
        <v>175</v>
      </c>
      <c r="D117" s="365">
        <f t="shared" si="2"/>
        <v>0</v>
      </c>
      <c r="E117" s="289" t="s">
        <v>319</v>
      </c>
      <c r="F117" s="70">
        <v>93084895</v>
      </c>
      <c r="G117" s="107">
        <v>50000</v>
      </c>
      <c r="H117" s="313" t="s">
        <v>420</v>
      </c>
      <c r="I117" s="261" t="s">
        <v>210</v>
      </c>
    </row>
    <row r="118" spans="1:9" ht="15" customHeight="1" x14ac:dyDescent="0.25">
      <c r="A118" s="312">
        <v>44476</v>
      </c>
      <c r="B118" s="83" t="s">
        <v>323</v>
      </c>
      <c r="C118" s="365">
        <f t="shared" si="3"/>
        <v>176</v>
      </c>
      <c r="D118" s="365">
        <f t="shared" si="2"/>
        <v>0</v>
      </c>
      <c r="E118" s="258" t="s">
        <v>129</v>
      </c>
      <c r="F118" s="70">
        <v>19333349</v>
      </c>
      <c r="G118" s="107">
        <v>8000</v>
      </c>
      <c r="H118" s="313" t="s">
        <v>407</v>
      </c>
      <c r="I118" s="261" t="s">
        <v>198</v>
      </c>
    </row>
    <row r="119" spans="1:9" ht="15" customHeight="1" x14ac:dyDescent="0.25">
      <c r="A119" s="312">
        <v>44481</v>
      </c>
      <c r="B119" s="83" t="s">
        <v>324</v>
      </c>
      <c r="C119" s="365">
        <f t="shared" si="3"/>
        <v>177</v>
      </c>
      <c r="D119" s="365">
        <f t="shared" si="2"/>
        <v>0</v>
      </c>
      <c r="E119" s="281" t="s">
        <v>325</v>
      </c>
      <c r="F119" s="70">
        <v>28715811</v>
      </c>
      <c r="G119" s="107">
        <v>30000</v>
      </c>
      <c r="H119" s="313" t="s">
        <v>439</v>
      </c>
      <c r="I119" s="261"/>
    </row>
    <row r="120" spans="1:9" ht="15" customHeight="1" x14ac:dyDescent="0.25">
      <c r="A120" s="312">
        <v>44488</v>
      </c>
      <c r="B120" s="83" t="s">
        <v>326</v>
      </c>
      <c r="C120" s="365">
        <f t="shared" si="3"/>
        <v>178</v>
      </c>
      <c r="D120" s="365">
        <f t="shared" si="2"/>
        <v>0</v>
      </c>
      <c r="E120" s="281" t="s">
        <v>304</v>
      </c>
      <c r="F120" s="70">
        <v>12280551</v>
      </c>
      <c r="G120" s="107">
        <v>87000</v>
      </c>
      <c r="H120" s="313" t="s">
        <v>520</v>
      </c>
      <c r="I120" s="261"/>
    </row>
    <row r="121" spans="1:9" ht="15" customHeight="1" x14ac:dyDescent="0.25">
      <c r="A121" s="312">
        <v>44494</v>
      </c>
      <c r="B121" s="83" t="s">
        <v>327</v>
      </c>
      <c r="C121" s="365">
        <f t="shared" si="3"/>
        <v>179</v>
      </c>
      <c r="D121" s="365">
        <f t="shared" si="2"/>
        <v>0</v>
      </c>
      <c r="E121" s="281" t="s">
        <v>328</v>
      </c>
      <c r="F121" s="10">
        <v>1075246642</v>
      </c>
      <c r="G121" s="107">
        <v>12000</v>
      </c>
      <c r="H121" s="313" t="s">
        <v>407</v>
      </c>
      <c r="I121" s="261" t="s">
        <v>391</v>
      </c>
    </row>
    <row r="122" spans="1:9" ht="15" customHeight="1" x14ac:dyDescent="0.25">
      <c r="A122" s="312">
        <v>44494</v>
      </c>
      <c r="B122" s="83" t="s">
        <v>327</v>
      </c>
      <c r="C122" s="365">
        <v>179</v>
      </c>
      <c r="D122" s="365">
        <f t="shared" si="2"/>
        <v>0</v>
      </c>
      <c r="E122" s="281" t="s">
        <v>328</v>
      </c>
      <c r="F122" s="10">
        <v>1075246642</v>
      </c>
      <c r="G122" s="107">
        <v>80000</v>
      </c>
      <c r="H122" s="313" t="s">
        <v>414</v>
      </c>
      <c r="I122" s="261" t="s">
        <v>391</v>
      </c>
    </row>
    <row r="123" spans="1:9" ht="15" customHeight="1" x14ac:dyDescent="0.25">
      <c r="A123" s="312">
        <v>44496</v>
      </c>
      <c r="B123" s="83" t="s">
        <v>329</v>
      </c>
      <c r="C123" s="365">
        <f t="shared" si="3"/>
        <v>180</v>
      </c>
      <c r="D123" s="365">
        <f t="shared" si="2"/>
        <v>0</v>
      </c>
      <c r="E123" s="281" t="s">
        <v>129</v>
      </c>
      <c r="F123" s="70">
        <v>19333349</v>
      </c>
      <c r="G123" s="107">
        <v>36000</v>
      </c>
      <c r="H123" s="313" t="s">
        <v>523</v>
      </c>
      <c r="I123" s="261" t="s">
        <v>198</v>
      </c>
    </row>
    <row r="124" spans="1:9" ht="15" customHeight="1" x14ac:dyDescent="0.25">
      <c r="A124" s="312">
        <v>44496</v>
      </c>
      <c r="B124" s="83" t="s">
        <v>330</v>
      </c>
      <c r="C124" s="365">
        <f t="shared" si="3"/>
        <v>181</v>
      </c>
      <c r="D124" s="365">
        <f t="shared" si="2"/>
        <v>0</v>
      </c>
      <c r="E124" s="258" t="s">
        <v>331</v>
      </c>
      <c r="F124" s="70">
        <v>28821525</v>
      </c>
      <c r="G124" s="107">
        <v>80000</v>
      </c>
      <c r="H124" s="313" t="s">
        <v>414</v>
      </c>
      <c r="I124" s="261" t="s">
        <v>422</v>
      </c>
    </row>
    <row r="125" spans="1:9" ht="15" hidden="1" customHeight="1" x14ac:dyDescent="0.25">
      <c r="A125" s="312">
        <v>44500</v>
      </c>
      <c r="B125" s="83" t="s">
        <v>332</v>
      </c>
      <c r="C125" s="365">
        <f t="shared" si="3"/>
        <v>182</v>
      </c>
      <c r="D125" s="365">
        <f t="shared" si="2"/>
        <v>0</v>
      </c>
      <c r="E125" s="258" t="s">
        <v>80</v>
      </c>
      <c r="F125" s="70" t="s">
        <v>50</v>
      </c>
      <c r="G125" s="108">
        <v>161.08000000000001</v>
      </c>
      <c r="H125" s="314" t="s">
        <v>519</v>
      </c>
      <c r="I125" s="306"/>
    </row>
    <row r="126" spans="1:9" ht="15" customHeight="1" x14ac:dyDescent="0.25">
      <c r="A126" s="337">
        <v>44505</v>
      </c>
      <c r="B126" s="292" t="s">
        <v>335</v>
      </c>
      <c r="C126" s="365">
        <f t="shared" si="3"/>
        <v>183</v>
      </c>
      <c r="D126" s="365">
        <f t="shared" si="2"/>
        <v>0</v>
      </c>
      <c r="E126" s="293" t="s">
        <v>189</v>
      </c>
      <c r="F126" s="294">
        <v>1080260417</v>
      </c>
      <c r="G126" s="295">
        <v>31000</v>
      </c>
      <c r="H126" s="338" t="s">
        <v>424</v>
      </c>
      <c r="I126" s="297" t="s">
        <v>214</v>
      </c>
    </row>
    <row r="127" spans="1:9" ht="15" customHeight="1" x14ac:dyDescent="0.25">
      <c r="A127" s="337">
        <v>44505</v>
      </c>
      <c r="B127" s="292" t="s">
        <v>335</v>
      </c>
      <c r="C127" s="365">
        <v>183</v>
      </c>
      <c r="D127" s="365">
        <f t="shared" si="2"/>
        <v>0</v>
      </c>
      <c r="E127" s="293" t="s">
        <v>189</v>
      </c>
      <c r="F127" s="294">
        <v>1080260417</v>
      </c>
      <c r="G127" s="295">
        <v>122500</v>
      </c>
      <c r="H127" s="338" t="s">
        <v>425</v>
      </c>
      <c r="I127" s="297" t="s">
        <v>214</v>
      </c>
    </row>
    <row r="128" spans="1:9" ht="15" customHeight="1" thickBot="1" x14ac:dyDescent="0.3">
      <c r="A128" s="339">
        <v>44508</v>
      </c>
      <c r="B128" s="305" t="s">
        <v>337</v>
      </c>
      <c r="C128" s="365">
        <f t="shared" si="3"/>
        <v>184</v>
      </c>
      <c r="D128" s="365">
        <f t="shared" si="2"/>
        <v>0</v>
      </c>
      <c r="E128" s="340" t="s">
        <v>129</v>
      </c>
      <c r="F128" s="341">
        <v>19333349</v>
      </c>
      <c r="G128" s="342">
        <v>12000</v>
      </c>
      <c r="H128" s="343" t="s">
        <v>407</v>
      </c>
      <c r="I128" s="344" t="s">
        <v>198</v>
      </c>
    </row>
    <row r="129" spans="1:9" ht="15" customHeight="1" x14ac:dyDescent="0.25">
      <c r="A129" s="337">
        <v>44510</v>
      </c>
      <c r="B129" s="292" t="s">
        <v>338</v>
      </c>
      <c r="C129" s="365">
        <f t="shared" si="3"/>
        <v>185</v>
      </c>
      <c r="D129" s="365">
        <f t="shared" si="2"/>
        <v>0</v>
      </c>
      <c r="E129" s="293" t="s">
        <v>339</v>
      </c>
      <c r="F129" s="294">
        <v>34657801</v>
      </c>
      <c r="G129" s="295">
        <v>113500</v>
      </c>
      <c r="H129" s="313" t="s">
        <v>523</v>
      </c>
      <c r="I129" s="297" t="s">
        <v>104</v>
      </c>
    </row>
    <row r="130" spans="1:9" ht="15" customHeight="1" x14ac:dyDescent="0.25">
      <c r="A130" s="337">
        <v>44510</v>
      </c>
      <c r="B130" s="292" t="s">
        <v>338</v>
      </c>
      <c r="C130" s="365">
        <v>185</v>
      </c>
      <c r="D130" s="365">
        <f t="shared" si="2"/>
        <v>0</v>
      </c>
      <c r="E130" s="293" t="s">
        <v>339</v>
      </c>
      <c r="F130" s="294">
        <v>34657804</v>
      </c>
      <c r="G130" s="295">
        <v>4000</v>
      </c>
      <c r="H130" s="338" t="s">
        <v>428</v>
      </c>
      <c r="I130" s="297" t="s">
        <v>104</v>
      </c>
    </row>
    <row r="131" spans="1:9" ht="15" customHeight="1" x14ac:dyDescent="0.25">
      <c r="A131" s="337">
        <v>44510</v>
      </c>
      <c r="B131" s="292" t="s">
        <v>338</v>
      </c>
      <c r="C131" s="365">
        <v>185</v>
      </c>
      <c r="D131" s="365">
        <f t="shared" si="2"/>
        <v>0</v>
      </c>
      <c r="E131" s="293" t="s">
        <v>339</v>
      </c>
      <c r="F131" s="294">
        <v>34657803</v>
      </c>
      <c r="G131" s="295">
        <v>20000</v>
      </c>
      <c r="H131" s="338" t="s">
        <v>427</v>
      </c>
      <c r="I131" s="297" t="s">
        <v>104</v>
      </c>
    </row>
    <row r="132" spans="1:9" ht="15" customHeight="1" x14ac:dyDescent="0.25">
      <c r="A132" s="337">
        <v>44510</v>
      </c>
      <c r="B132" s="292" t="s">
        <v>338</v>
      </c>
      <c r="C132" s="365">
        <v>185</v>
      </c>
      <c r="D132" s="365">
        <f t="shared" ref="D132:D177" si="4">+C132-B132</f>
        <v>0</v>
      </c>
      <c r="E132" s="293" t="s">
        <v>339</v>
      </c>
      <c r="F132" s="294">
        <v>34657802</v>
      </c>
      <c r="G132" s="295">
        <v>2500</v>
      </c>
      <c r="H132" s="345" t="s">
        <v>425</v>
      </c>
      <c r="I132" s="297" t="s">
        <v>104</v>
      </c>
    </row>
    <row r="133" spans="1:9" ht="15" customHeight="1" x14ac:dyDescent="0.25">
      <c r="A133" s="337">
        <v>44511</v>
      </c>
      <c r="B133" s="292" t="s">
        <v>340</v>
      </c>
      <c r="C133" s="365">
        <f t="shared" ref="C133:C176" si="5">+C132+1</f>
        <v>186</v>
      </c>
      <c r="D133" s="365">
        <f t="shared" si="4"/>
        <v>0</v>
      </c>
      <c r="E133" s="298" t="s">
        <v>129</v>
      </c>
      <c r="F133" s="294">
        <v>19333349</v>
      </c>
      <c r="G133" s="295">
        <v>12000</v>
      </c>
      <c r="H133" s="345" t="s">
        <v>407</v>
      </c>
      <c r="I133" s="297" t="s">
        <v>198</v>
      </c>
    </row>
    <row r="134" spans="1:9" ht="15" customHeight="1" x14ac:dyDescent="0.25">
      <c r="A134" s="337">
        <v>44511</v>
      </c>
      <c r="B134" s="292" t="s">
        <v>341</v>
      </c>
      <c r="C134" s="365">
        <f t="shared" si="5"/>
        <v>187</v>
      </c>
      <c r="D134" s="365">
        <f t="shared" si="4"/>
        <v>0</v>
      </c>
      <c r="E134" s="298" t="s">
        <v>129</v>
      </c>
      <c r="F134" s="294">
        <v>19333349</v>
      </c>
      <c r="G134" s="295">
        <v>12000</v>
      </c>
      <c r="H134" s="345" t="s">
        <v>407</v>
      </c>
      <c r="I134" s="297" t="s">
        <v>198</v>
      </c>
    </row>
    <row r="135" spans="1:9" ht="15" customHeight="1" x14ac:dyDescent="0.25">
      <c r="A135" s="312">
        <v>44516</v>
      </c>
      <c r="B135" s="299" t="s">
        <v>342</v>
      </c>
      <c r="C135" s="365">
        <f t="shared" si="5"/>
        <v>188</v>
      </c>
      <c r="D135" s="365">
        <f t="shared" si="4"/>
        <v>0</v>
      </c>
      <c r="E135" s="300" t="s">
        <v>129</v>
      </c>
      <c r="F135" s="301">
        <v>19333349</v>
      </c>
      <c r="G135" s="302">
        <v>4000</v>
      </c>
      <c r="H135" s="338" t="s">
        <v>407</v>
      </c>
      <c r="I135" s="296" t="s">
        <v>198</v>
      </c>
    </row>
    <row r="136" spans="1:9" ht="15" customHeight="1" x14ac:dyDescent="0.25">
      <c r="A136" s="337">
        <v>44517</v>
      </c>
      <c r="B136" s="292" t="s">
        <v>343</v>
      </c>
      <c r="C136" s="365">
        <f t="shared" si="5"/>
        <v>189</v>
      </c>
      <c r="D136" s="365">
        <f t="shared" si="4"/>
        <v>0</v>
      </c>
      <c r="E136" s="303" t="s">
        <v>129</v>
      </c>
      <c r="F136" s="294">
        <v>19333349</v>
      </c>
      <c r="G136" s="295">
        <v>165000</v>
      </c>
      <c r="H136" s="338" t="s">
        <v>429</v>
      </c>
      <c r="I136" s="297" t="s">
        <v>198</v>
      </c>
    </row>
    <row r="137" spans="1:9" ht="15" customHeight="1" x14ac:dyDescent="0.25">
      <c r="A137" s="337">
        <v>44523</v>
      </c>
      <c r="B137" s="292" t="s">
        <v>345</v>
      </c>
      <c r="C137" s="365">
        <f t="shared" si="5"/>
        <v>190</v>
      </c>
      <c r="D137" s="365">
        <f t="shared" si="4"/>
        <v>0</v>
      </c>
      <c r="E137" s="298" t="s">
        <v>189</v>
      </c>
      <c r="F137" s="294">
        <v>1080260417</v>
      </c>
      <c r="G137" s="295">
        <v>33000</v>
      </c>
      <c r="H137" s="338" t="s">
        <v>430</v>
      </c>
      <c r="I137" s="297" t="s">
        <v>214</v>
      </c>
    </row>
    <row r="138" spans="1:9" ht="15" customHeight="1" x14ac:dyDescent="0.25">
      <c r="A138" s="337">
        <v>44524</v>
      </c>
      <c r="B138" s="292" t="s">
        <v>346</v>
      </c>
      <c r="C138" s="365">
        <f t="shared" si="5"/>
        <v>191</v>
      </c>
      <c r="D138" s="365">
        <f t="shared" si="4"/>
        <v>0</v>
      </c>
      <c r="E138" s="298" t="s">
        <v>347</v>
      </c>
      <c r="F138" s="294">
        <v>9533856</v>
      </c>
      <c r="G138" s="295">
        <v>177000</v>
      </c>
      <c r="H138" s="338" t="s">
        <v>431</v>
      </c>
      <c r="I138" s="297" t="s">
        <v>432</v>
      </c>
    </row>
    <row r="139" spans="1:9" ht="15" customHeight="1" x14ac:dyDescent="0.25">
      <c r="A139" s="337">
        <v>44524</v>
      </c>
      <c r="B139" s="292" t="s">
        <v>348</v>
      </c>
      <c r="C139" s="365">
        <f t="shared" si="5"/>
        <v>192</v>
      </c>
      <c r="D139" s="365">
        <f t="shared" si="4"/>
        <v>0</v>
      </c>
      <c r="E139" s="298" t="s">
        <v>347</v>
      </c>
      <c r="F139" s="294">
        <v>9533856</v>
      </c>
      <c r="G139" s="295">
        <v>160000</v>
      </c>
      <c r="H139" s="338" t="s">
        <v>414</v>
      </c>
      <c r="I139" s="297" t="s">
        <v>432</v>
      </c>
    </row>
    <row r="140" spans="1:9" ht="15" customHeight="1" x14ac:dyDescent="0.25">
      <c r="A140" s="337"/>
      <c r="B140" s="292" t="s">
        <v>348</v>
      </c>
      <c r="C140" s="365">
        <v>192</v>
      </c>
      <c r="D140" s="365">
        <f t="shared" si="4"/>
        <v>0</v>
      </c>
      <c r="E140" s="298" t="s">
        <v>347</v>
      </c>
      <c r="F140" s="294">
        <v>9533856</v>
      </c>
      <c r="G140" s="295">
        <v>49000</v>
      </c>
      <c r="H140" s="338" t="s">
        <v>526</v>
      </c>
      <c r="I140" s="297" t="s">
        <v>432</v>
      </c>
    </row>
    <row r="141" spans="1:9" ht="15" customHeight="1" x14ac:dyDescent="0.25">
      <c r="A141" s="337">
        <v>44528</v>
      </c>
      <c r="B141" s="292" t="s">
        <v>349</v>
      </c>
      <c r="C141" s="365">
        <f t="shared" si="5"/>
        <v>193</v>
      </c>
      <c r="D141" s="365">
        <f t="shared" si="4"/>
        <v>0</v>
      </c>
      <c r="E141" s="300" t="s">
        <v>350</v>
      </c>
      <c r="F141" s="294">
        <v>15326783</v>
      </c>
      <c r="G141" s="295">
        <v>18000</v>
      </c>
      <c r="H141" s="338" t="s">
        <v>435</v>
      </c>
      <c r="I141" s="297" t="s">
        <v>433</v>
      </c>
    </row>
    <row r="142" spans="1:9" ht="15" customHeight="1" x14ac:dyDescent="0.25">
      <c r="A142" s="337">
        <v>44528</v>
      </c>
      <c r="B142" s="292" t="s">
        <v>349</v>
      </c>
      <c r="C142" s="365">
        <v>193</v>
      </c>
      <c r="D142" s="365">
        <f t="shared" si="4"/>
        <v>0</v>
      </c>
      <c r="E142" s="300" t="s">
        <v>350</v>
      </c>
      <c r="F142" s="294">
        <v>15326783</v>
      </c>
      <c r="G142" s="295">
        <v>18000</v>
      </c>
      <c r="H142" s="338" t="s">
        <v>434</v>
      </c>
      <c r="I142" s="297" t="s">
        <v>433</v>
      </c>
    </row>
    <row r="143" spans="1:9" ht="15" customHeight="1" x14ac:dyDescent="0.25">
      <c r="A143" s="337">
        <v>44528</v>
      </c>
      <c r="B143" s="292" t="s">
        <v>349</v>
      </c>
      <c r="C143" s="365">
        <v>193</v>
      </c>
      <c r="D143" s="365">
        <f t="shared" si="4"/>
        <v>0</v>
      </c>
      <c r="E143" s="300" t="s">
        <v>350</v>
      </c>
      <c r="F143" s="294">
        <v>15326783</v>
      </c>
      <c r="G143" s="295">
        <v>60000</v>
      </c>
      <c r="H143" s="338" t="s">
        <v>427</v>
      </c>
      <c r="I143" s="297" t="s">
        <v>433</v>
      </c>
    </row>
    <row r="144" spans="1:9" ht="15" customHeight="1" x14ac:dyDescent="0.25">
      <c r="A144" s="337">
        <v>44530</v>
      </c>
      <c r="B144" s="292" t="s">
        <v>351</v>
      </c>
      <c r="C144" s="365">
        <f t="shared" si="5"/>
        <v>194</v>
      </c>
      <c r="D144" s="365">
        <f t="shared" si="4"/>
        <v>0</v>
      </c>
      <c r="E144" s="298" t="s">
        <v>328</v>
      </c>
      <c r="F144" s="294">
        <v>1075246642</v>
      </c>
      <c r="G144" s="295">
        <v>56000</v>
      </c>
      <c r="H144" s="313" t="s">
        <v>523</v>
      </c>
      <c r="I144" s="297" t="s">
        <v>391</v>
      </c>
    </row>
    <row r="145" spans="1:9" ht="15" hidden="1" customHeight="1" x14ac:dyDescent="0.25">
      <c r="A145" s="337">
        <v>44530</v>
      </c>
      <c r="B145" s="292" t="s">
        <v>352</v>
      </c>
      <c r="C145" s="365">
        <f t="shared" si="5"/>
        <v>195</v>
      </c>
      <c r="D145" s="365">
        <f t="shared" si="4"/>
        <v>0</v>
      </c>
      <c r="E145" s="346" t="s">
        <v>80</v>
      </c>
      <c r="F145" s="301" t="s">
        <v>50</v>
      </c>
      <c r="G145" s="347">
        <v>128.63</v>
      </c>
      <c r="H145" s="314" t="s">
        <v>519</v>
      </c>
      <c r="I145" s="348" t="s">
        <v>51</v>
      </c>
    </row>
    <row r="146" spans="1:9" ht="15" customHeight="1" x14ac:dyDescent="0.25">
      <c r="A146" s="312">
        <v>44531</v>
      </c>
      <c r="B146" s="83" t="s">
        <v>353</v>
      </c>
      <c r="C146" s="365">
        <f t="shared" si="5"/>
        <v>196</v>
      </c>
      <c r="D146" s="365">
        <f t="shared" si="4"/>
        <v>0</v>
      </c>
      <c r="E146" s="289" t="s">
        <v>354</v>
      </c>
      <c r="F146" s="70">
        <v>28834717</v>
      </c>
      <c r="G146" s="107">
        <v>80000</v>
      </c>
      <c r="H146" s="313" t="s">
        <v>404</v>
      </c>
      <c r="I146" s="261" t="s">
        <v>436</v>
      </c>
    </row>
    <row r="147" spans="1:9" ht="15" customHeight="1" x14ac:dyDescent="0.25">
      <c r="A147" s="312">
        <v>44531</v>
      </c>
      <c r="B147" s="83" t="s">
        <v>355</v>
      </c>
      <c r="C147" s="365">
        <f t="shared" si="5"/>
        <v>197</v>
      </c>
      <c r="D147" s="365">
        <f t="shared" si="4"/>
        <v>0</v>
      </c>
      <c r="E147" s="281" t="s">
        <v>264</v>
      </c>
      <c r="F147" s="70">
        <v>1022954659</v>
      </c>
      <c r="G147" s="107">
        <v>6000000</v>
      </c>
      <c r="H147" s="313" t="s">
        <v>437</v>
      </c>
      <c r="I147" s="261" t="s">
        <v>84</v>
      </c>
    </row>
    <row r="148" spans="1:9" ht="15" customHeight="1" thickBot="1" x14ac:dyDescent="0.3">
      <c r="A148" s="349">
        <v>44531</v>
      </c>
      <c r="B148" s="128" t="s">
        <v>355</v>
      </c>
      <c r="C148" s="365">
        <v>197</v>
      </c>
      <c r="D148" s="365">
        <f t="shared" si="4"/>
        <v>0</v>
      </c>
      <c r="E148" s="308" t="s">
        <v>438</v>
      </c>
      <c r="F148" s="70">
        <v>1022957182</v>
      </c>
      <c r="G148" s="130">
        <v>6000000</v>
      </c>
      <c r="H148" s="350" t="s">
        <v>437</v>
      </c>
      <c r="I148" s="351" t="s">
        <v>84</v>
      </c>
    </row>
    <row r="149" spans="1:9" ht="15" customHeight="1" x14ac:dyDescent="0.25">
      <c r="A149" s="312">
        <v>44532</v>
      </c>
      <c r="B149" s="83" t="s">
        <v>357</v>
      </c>
      <c r="C149" s="365">
        <f t="shared" si="5"/>
        <v>198</v>
      </c>
      <c r="D149" s="365">
        <f t="shared" si="4"/>
        <v>0</v>
      </c>
      <c r="E149" s="289" t="s">
        <v>358</v>
      </c>
      <c r="F149" s="70">
        <v>1054996100</v>
      </c>
      <c r="G149" s="107">
        <v>50000</v>
      </c>
      <c r="H149" s="313" t="s">
        <v>437</v>
      </c>
      <c r="I149" s="261" t="s">
        <v>84</v>
      </c>
    </row>
    <row r="150" spans="1:9" ht="15" customHeight="1" x14ac:dyDescent="0.25">
      <c r="A150" s="312">
        <v>44534</v>
      </c>
      <c r="B150" s="83" t="s">
        <v>359</v>
      </c>
      <c r="C150" s="365">
        <f t="shared" si="5"/>
        <v>199</v>
      </c>
      <c r="D150" s="365">
        <f t="shared" si="4"/>
        <v>0</v>
      </c>
      <c r="E150" s="281" t="s">
        <v>360</v>
      </c>
      <c r="F150" s="70">
        <v>12239120</v>
      </c>
      <c r="G150" s="107">
        <v>300000</v>
      </c>
      <c r="H150" s="313" t="s">
        <v>439</v>
      </c>
      <c r="I150" s="261" t="s">
        <v>440</v>
      </c>
    </row>
    <row r="151" spans="1:9" ht="15" customHeight="1" x14ac:dyDescent="0.25">
      <c r="A151" s="312">
        <v>44534</v>
      </c>
      <c r="B151" s="83" t="s">
        <v>361</v>
      </c>
      <c r="C151" s="365">
        <f t="shared" si="5"/>
        <v>200</v>
      </c>
      <c r="D151" s="365">
        <f t="shared" si="4"/>
        <v>0</v>
      </c>
      <c r="E151" s="281" t="s">
        <v>360</v>
      </c>
      <c r="F151" s="70">
        <v>12239120</v>
      </c>
      <c r="G151" s="107">
        <v>130000</v>
      </c>
      <c r="H151" s="313" t="s">
        <v>439</v>
      </c>
      <c r="I151" s="261" t="s">
        <v>440</v>
      </c>
    </row>
    <row r="152" spans="1:9" ht="15" customHeight="1" x14ac:dyDescent="0.25">
      <c r="A152" s="312">
        <v>44535</v>
      </c>
      <c r="B152" s="83" t="s">
        <v>362</v>
      </c>
      <c r="C152" s="365">
        <f t="shared" si="5"/>
        <v>201</v>
      </c>
      <c r="D152" s="365">
        <f t="shared" si="4"/>
        <v>0</v>
      </c>
      <c r="E152" s="281" t="s">
        <v>360</v>
      </c>
      <c r="F152" s="70">
        <v>12239120</v>
      </c>
      <c r="G152" s="107">
        <v>250000</v>
      </c>
      <c r="H152" s="313" t="s">
        <v>439</v>
      </c>
      <c r="I152" s="261" t="s">
        <v>440</v>
      </c>
    </row>
    <row r="153" spans="1:9" ht="15" customHeight="1" x14ac:dyDescent="0.25">
      <c r="A153" s="312">
        <v>44536</v>
      </c>
      <c r="B153" s="83" t="s">
        <v>363</v>
      </c>
      <c r="C153" s="365">
        <f t="shared" si="5"/>
        <v>202</v>
      </c>
      <c r="D153" s="365">
        <f t="shared" si="4"/>
        <v>0</v>
      </c>
      <c r="E153" s="258" t="s">
        <v>364</v>
      </c>
      <c r="F153" s="70">
        <v>63547626</v>
      </c>
      <c r="G153" s="107">
        <v>55000</v>
      </c>
      <c r="H153" s="313" t="s">
        <v>430</v>
      </c>
      <c r="I153" s="261" t="s">
        <v>441</v>
      </c>
    </row>
    <row r="154" spans="1:9" ht="15" customHeight="1" x14ac:dyDescent="0.25">
      <c r="A154" s="312">
        <v>44536</v>
      </c>
      <c r="B154" s="83" t="s">
        <v>363</v>
      </c>
      <c r="C154" s="365">
        <v>202</v>
      </c>
      <c r="D154" s="365">
        <f t="shared" si="4"/>
        <v>0</v>
      </c>
      <c r="E154" s="258" t="s">
        <v>364</v>
      </c>
      <c r="F154" s="70">
        <v>63547626</v>
      </c>
      <c r="G154" s="107">
        <v>30600</v>
      </c>
      <c r="H154" s="313" t="s">
        <v>424</v>
      </c>
      <c r="I154" s="261" t="s">
        <v>441</v>
      </c>
    </row>
    <row r="155" spans="1:9" ht="15" customHeight="1" x14ac:dyDescent="0.25">
      <c r="A155" s="312">
        <v>44536</v>
      </c>
      <c r="B155" s="83" t="s">
        <v>363</v>
      </c>
      <c r="C155" s="365">
        <v>202</v>
      </c>
      <c r="D155" s="365">
        <f t="shared" si="4"/>
        <v>0</v>
      </c>
      <c r="E155" s="258" t="s">
        <v>364</v>
      </c>
      <c r="F155" s="70">
        <v>63547626</v>
      </c>
      <c r="G155" s="107">
        <v>464000</v>
      </c>
      <c r="H155" s="313" t="s">
        <v>520</v>
      </c>
      <c r="I155" s="261" t="s">
        <v>441</v>
      </c>
    </row>
    <row r="156" spans="1:9" ht="15" customHeight="1" x14ac:dyDescent="0.25">
      <c r="A156" s="312">
        <v>44536</v>
      </c>
      <c r="B156" s="83" t="s">
        <v>363</v>
      </c>
      <c r="C156" s="365">
        <v>202</v>
      </c>
      <c r="D156" s="365">
        <f t="shared" si="4"/>
        <v>0</v>
      </c>
      <c r="E156" s="258" t="s">
        <v>364</v>
      </c>
      <c r="F156" s="70">
        <v>63547626</v>
      </c>
      <c r="G156" s="107">
        <v>118000</v>
      </c>
      <c r="H156" s="313" t="s">
        <v>520</v>
      </c>
      <c r="I156" s="261" t="s">
        <v>441</v>
      </c>
    </row>
    <row r="157" spans="1:9" ht="15" customHeight="1" x14ac:dyDescent="0.25">
      <c r="A157" s="312">
        <v>44536</v>
      </c>
      <c r="B157" s="83" t="s">
        <v>363</v>
      </c>
      <c r="C157" s="365">
        <v>202</v>
      </c>
      <c r="D157" s="365">
        <f t="shared" si="4"/>
        <v>0</v>
      </c>
      <c r="E157" s="258" t="s">
        <v>364</v>
      </c>
      <c r="F157" s="70">
        <v>63547626</v>
      </c>
      <c r="G157" s="107">
        <v>36750</v>
      </c>
      <c r="H157" s="313" t="s">
        <v>425</v>
      </c>
      <c r="I157" s="261" t="s">
        <v>441</v>
      </c>
    </row>
    <row r="158" spans="1:9" ht="15" customHeight="1" x14ac:dyDescent="0.25">
      <c r="A158" s="312">
        <v>44536</v>
      </c>
      <c r="B158" s="83" t="s">
        <v>363</v>
      </c>
      <c r="C158" s="365">
        <v>202</v>
      </c>
      <c r="D158" s="365">
        <f t="shared" si="4"/>
        <v>0</v>
      </c>
      <c r="E158" s="258" t="s">
        <v>364</v>
      </c>
      <c r="F158" s="70">
        <v>63547626</v>
      </c>
      <c r="G158" s="107">
        <v>45000</v>
      </c>
      <c r="H158" s="313" t="s">
        <v>442</v>
      </c>
      <c r="I158" s="261" t="s">
        <v>441</v>
      </c>
    </row>
    <row r="159" spans="1:9" ht="15" customHeight="1" x14ac:dyDescent="0.25">
      <c r="A159" s="312">
        <v>44537</v>
      </c>
      <c r="B159" s="83" t="s">
        <v>365</v>
      </c>
      <c r="C159" s="365">
        <f t="shared" si="5"/>
        <v>203</v>
      </c>
      <c r="D159" s="365">
        <f t="shared" si="4"/>
        <v>0</v>
      </c>
      <c r="E159" s="281" t="s">
        <v>360</v>
      </c>
      <c r="F159" s="70">
        <v>12239120</v>
      </c>
      <c r="G159" s="107">
        <v>70000</v>
      </c>
      <c r="H159" s="313" t="s">
        <v>439</v>
      </c>
      <c r="I159" s="261" t="s">
        <v>440</v>
      </c>
    </row>
    <row r="160" spans="1:9" ht="15" customHeight="1" x14ac:dyDescent="0.25">
      <c r="A160" s="312">
        <v>44537</v>
      </c>
      <c r="B160" s="83" t="s">
        <v>366</v>
      </c>
      <c r="C160" s="365">
        <f t="shared" si="5"/>
        <v>204</v>
      </c>
      <c r="D160" s="365">
        <f t="shared" si="4"/>
        <v>0</v>
      </c>
      <c r="E160" s="281" t="s">
        <v>177</v>
      </c>
      <c r="F160" s="70">
        <v>10028585</v>
      </c>
      <c r="G160" s="107">
        <v>145000</v>
      </c>
      <c r="H160" s="313" t="s">
        <v>520</v>
      </c>
      <c r="I160" s="261" t="s">
        <v>443</v>
      </c>
    </row>
    <row r="161" spans="1:9" ht="15" customHeight="1" x14ac:dyDescent="0.25">
      <c r="A161" s="312">
        <v>44537</v>
      </c>
      <c r="B161" s="83" t="s">
        <v>366</v>
      </c>
      <c r="C161" s="365">
        <v>204</v>
      </c>
      <c r="D161" s="365">
        <f t="shared" si="4"/>
        <v>0</v>
      </c>
      <c r="E161" s="281" t="s">
        <v>177</v>
      </c>
      <c r="F161" s="70">
        <v>10028586</v>
      </c>
      <c r="G161" s="107">
        <v>75000</v>
      </c>
      <c r="H161" s="313" t="s">
        <v>520</v>
      </c>
      <c r="I161" s="261" t="s">
        <v>443</v>
      </c>
    </row>
    <row r="162" spans="1:9" ht="15" customHeight="1" x14ac:dyDescent="0.25">
      <c r="A162" s="312">
        <v>44537</v>
      </c>
      <c r="B162" s="83" t="s">
        <v>366</v>
      </c>
      <c r="C162" s="365">
        <v>204</v>
      </c>
      <c r="D162" s="365">
        <f t="shared" si="4"/>
        <v>0</v>
      </c>
      <c r="E162" s="281" t="s">
        <v>177</v>
      </c>
      <c r="F162" s="70">
        <v>10028584</v>
      </c>
      <c r="G162" s="107">
        <v>80000</v>
      </c>
      <c r="H162" s="313" t="s">
        <v>404</v>
      </c>
      <c r="I162" s="261" t="s">
        <v>443</v>
      </c>
    </row>
    <row r="163" spans="1:9" ht="15" customHeight="1" x14ac:dyDescent="0.25">
      <c r="A163" s="312">
        <v>44537</v>
      </c>
      <c r="B163" s="83" t="s">
        <v>366</v>
      </c>
      <c r="C163" s="365">
        <v>204</v>
      </c>
      <c r="D163" s="365">
        <f t="shared" si="4"/>
        <v>0</v>
      </c>
      <c r="E163" s="281" t="s">
        <v>177</v>
      </c>
      <c r="F163" s="70">
        <v>10028587</v>
      </c>
      <c r="G163" s="107">
        <v>20000</v>
      </c>
      <c r="H163" s="313" t="s">
        <v>442</v>
      </c>
      <c r="I163" s="261" t="s">
        <v>443</v>
      </c>
    </row>
    <row r="164" spans="1:9" ht="15" customHeight="1" x14ac:dyDescent="0.25">
      <c r="A164" s="312">
        <v>44538</v>
      </c>
      <c r="B164" s="83" t="s">
        <v>367</v>
      </c>
      <c r="C164" s="365">
        <f t="shared" si="5"/>
        <v>205</v>
      </c>
      <c r="D164" s="365">
        <f t="shared" si="4"/>
        <v>0</v>
      </c>
      <c r="E164" s="281" t="s">
        <v>331</v>
      </c>
      <c r="F164" s="70">
        <v>28821525</v>
      </c>
      <c r="G164" s="107">
        <v>80000</v>
      </c>
      <c r="H164" s="313" t="s">
        <v>404</v>
      </c>
      <c r="I164" s="261" t="s">
        <v>444</v>
      </c>
    </row>
    <row r="165" spans="1:9" ht="15" customHeight="1" x14ac:dyDescent="0.25">
      <c r="A165" s="312">
        <v>44540</v>
      </c>
      <c r="B165" s="83" t="s">
        <v>368</v>
      </c>
      <c r="C165" s="365">
        <f t="shared" si="5"/>
        <v>206</v>
      </c>
      <c r="D165" s="365">
        <f t="shared" si="4"/>
        <v>0</v>
      </c>
      <c r="E165" s="281" t="s">
        <v>252</v>
      </c>
      <c r="F165" s="70">
        <v>7573699</v>
      </c>
      <c r="G165" s="107">
        <v>784000</v>
      </c>
      <c r="H165" s="313" t="s">
        <v>445</v>
      </c>
      <c r="I165" s="261"/>
    </row>
    <row r="166" spans="1:9" ht="15" customHeight="1" x14ac:dyDescent="0.25">
      <c r="A166" s="312">
        <v>44540</v>
      </c>
      <c r="B166" s="83" t="s">
        <v>369</v>
      </c>
      <c r="C166" s="365">
        <f t="shared" si="5"/>
        <v>207</v>
      </c>
      <c r="D166" s="365">
        <f t="shared" si="4"/>
        <v>0</v>
      </c>
      <c r="E166" s="281" t="s">
        <v>331</v>
      </c>
      <c r="F166" s="70">
        <v>28821525</v>
      </c>
      <c r="G166" s="107">
        <v>141000</v>
      </c>
      <c r="H166" s="313" t="s">
        <v>518</v>
      </c>
      <c r="I166" s="261" t="s">
        <v>447</v>
      </c>
    </row>
    <row r="167" spans="1:9" ht="15" customHeight="1" x14ac:dyDescent="0.25">
      <c r="A167" s="312">
        <v>44541</v>
      </c>
      <c r="B167" s="83" t="s">
        <v>372</v>
      </c>
      <c r="C167" s="365">
        <f t="shared" si="5"/>
        <v>208</v>
      </c>
      <c r="D167" s="365">
        <f t="shared" si="4"/>
        <v>0</v>
      </c>
      <c r="E167" s="281" t="s">
        <v>373</v>
      </c>
      <c r="F167" s="70">
        <v>38218201</v>
      </c>
      <c r="G167" s="107">
        <v>85000</v>
      </c>
      <c r="H167" s="313" t="s">
        <v>439</v>
      </c>
      <c r="I167" s="261" t="s">
        <v>30</v>
      </c>
    </row>
    <row r="168" spans="1:9" ht="15" customHeight="1" x14ac:dyDescent="0.25">
      <c r="A168" s="312">
        <v>44543</v>
      </c>
      <c r="B168" s="83" t="s">
        <v>375</v>
      </c>
      <c r="C168" s="365">
        <f t="shared" si="5"/>
        <v>209</v>
      </c>
      <c r="D168" s="365">
        <f t="shared" si="4"/>
        <v>0</v>
      </c>
      <c r="E168" s="281" t="s">
        <v>360</v>
      </c>
      <c r="F168" s="70">
        <v>12239120</v>
      </c>
      <c r="G168" s="107">
        <v>80000</v>
      </c>
      <c r="H168" s="313" t="s">
        <v>404</v>
      </c>
      <c r="I168" s="261" t="s">
        <v>440</v>
      </c>
    </row>
    <row r="169" spans="1:9" ht="15" customHeight="1" x14ac:dyDescent="0.25">
      <c r="A169" s="312">
        <v>44544</v>
      </c>
      <c r="B169" s="83" t="s">
        <v>376</v>
      </c>
      <c r="C169" s="365">
        <f t="shared" si="5"/>
        <v>210</v>
      </c>
      <c r="D169" s="365">
        <f t="shared" si="4"/>
        <v>0</v>
      </c>
      <c r="E169" s="258" t="s">
        <v>377</v>
      </c>
      <c r="F169" s="70">
        <v>901244449</v>
      </c>
      <c r="G169" s="108">
        <v>300000</v>
      </c>
      <c r="H169" s="352" t="s">
        <v>448</v>
      </c>
      <c r="I169" s="306" t="s">
        <v>449</v>
      </c>
    </row>
    <row r="170" spans="1:9" ht="15" customHeight="1" x14ac:dyDescent="0.25">
      <c r="A170" s="353">
        <v>44546</v>
      </c>
      <c r="B170" s="83" t="s">
        <v>378</v>
      </c>
      <c r="C170" s="365">
        <f t="shared" si="5"/>
        <v>211</v>
      </c>
      <c r="D170" s="365">
        <f t="shared" si="4"/>
        <v>0</v>
      </c>
      <c r="E170" s="258" t="s">
        <v>374</v>
      </c>
      <c r="F170" s="70">
        <v>33702309</v>
      </c>
      <c r="G170" s="108">
        <v>48200</v>
      </c>
      <c r="H170" s="352" t="s">
        <v>450</v>
      </c>
      <c r="I170" s="306" t="s">
        <v>451</v>
      </c>
    </row>
    <row r="171" spans="1:9" ht="15" customHeight="1" x14ac:dyDescent="0.25">
      <c r="A171" s="353">
        <v>44547</v>
      </c>
      <c r="B171" s="83" t="s">
        <v>381</v>
      </c>
      <c r="C171" s="365">
        <f t="shared" si="5"/>
        <v>212</v>
      </c>
      <c r="D171" s="365">
        <f t="shared" si="4"/>
        <v>0</v>
      </c>
      <c r="E171" s="307" t="s">
        <v>313</v>
      </c>
      <c r="F171" s="90">
        <v>66759518</v>
      </c>
      <c r="G171" s="108">
        <v>500000</v>
      </c>
      <c r="H171" s="352" t="s">
        <v>439</v>
      </c>
      <c r="I171" s="306" t="s">
        <v>41</v>
      </c>
    </row>
    <row r="172" spans="1:9" ht="15" customHeight="1" x14ac:dyDescent="0.25">
      <c r="A172" s="353">
        <v>44548</v>
      </c>
      <c r="B172" s="83" t="s">
        <v>382</v>
      </c>
      <c r="C172" s="365">
        <f t="shared" si="5"/>
        <v>213</v>
      </c>
      <c r="D172" s="365">
        <f t="shared" si="4"/>
        <v>0</v>
      </c>
      <c r="E172" s="361" t="s">
        <v>383</v>
      </c>
      <c r="F172" s="329">
        <v>1096647442</v>
      </c>
      <c r="G172" s="108">
        <v>25000</v>
      </c>
      <c r="H172" s="352" t="s">
        <v>452</v>
      </c>
      <c r="I172" s="306" t="s">
        <v>31</v>
      </c>
    </row>
    <row r="173" spans="1:9" ht="15" customHeight="1" x14ac:dyDescent="0.25">
      <c r="A173" s="353"/>
      <c r="B173" s="83" t="s">
        <v>382</v>
      </c>
      <c r="C173" s="365">
        <v>213</v>
      </c>
      <c r="D173" s="365">
        <f t="shared" si="4"/>
        <v>0</v>
      </c>
      <c r="E173" s="361" t="s">
        <v>383</v>
      </c>
      <c r="F173" s="329">
        <v>1096647443</v>
      </c>
      <c r="G173" s="108">
        <v>30000</v>
      </c>
      <c r="H173" s="313" t="s">
        <v>520</v>
      </c>
      <c r="I173" s="306" t="s">
        <v>31</v>
      </c>
    </row>
    <row r="174" spans="1:9" ht="15" customHeight="1" x14ac:dyDescent="0.25">
      <c r="A174" s="353">
        <v>44548</v>
      </c>
      <c r="B174" s="83" t="s">
        <v>384</v>
      </c>
      <c r="C174" s="365">
        <f t="shared" si="5"/>
        <v>214</v>
      </c>
      <c r="D174" s="365">
        <f t="shared" si="4"/>
        <v>0</v>
      </c>
      <c r="E174" s="361" t="s">
        <v>325</v>
      </c>
      <c r="F174" s="329">
        <v>28715811</v>
      </c>
      <c r="G174" s="108">
        <v>30000</v>
      </c>
      <c r="H174" s="352" t="s">
        <v>453</v>
      </c>
      <c r="I174" s="306" t="s">
        <v>454</v>
      </c>
    </row>
    <row r="175" spans="1:9" ht="15" customHeight="1" x14ac:dyDescent="0.25">
      <c r="A175" s="353">
        <v>44550</v>
      </c>
      <c r="B175" s="83" t="s">
        <v>385</v>
      </c>
      <c r="C175" s="365">
        <f t="shared" si="5"/>
        <v>215</v>
      </c>
      <c r="D175" s="365">
        <f t="shared" si="4"/>
        <v>0</v>
      </c>
      <c r="E175" s="307" t="s">
        <v>386</v>
      </c>
      <c r="F175" s="90">
        <v>52320473</v>
      </c>
      <c r="G175" s="108">
        <v>40000</v>
      </c>
      <c r="H175" s="352" t="s">
        <v>453</v>
      </c>
      <c r="I175" s="306" t="s">
        <v>455</v>
      </c>
    </row>
    <row r="176" spans="1:9" ht="15" hidden="1" customHeight="1" x14ac:dyDescent="0.25">
      <c r="A176" s="353">
        <v>44561</v>
      </c>
      <c r="B176" s="98" t="s">
        <v>387</v>
      </c>
      <c r="C176" s="365">
        <f t="shared" si="5"/>
        <v>216</v>
      </c>
      <c r="D176" s="365">
        <f t="shared" si="4"/>
        <v>0</v>
      </c>
      <c r="E176" s="362" t="s">
        <v>80</v>
      </c>
      <c r="F176" s="326" t="s">
        <v>50</v>
      </c>
      <c r="G176" s="108">
        <v>647.08000000000004</v>
      </c>
      <c r="H176" s="352" t="s">
        <v>519</v>
      </c>
      <c r="I176" s="306" t="s">
        <v>51</v>
      </c>
    </row>
    <row r="177" spans="1:9" ht="15" hidden="1" customHeight="1" x14ac:dyDescent="0.25">
      <c r="A177" s="312">
        <v>44347</v>
      </c>
      <c r="B177" s="83"/>
      <c r="C177" s="366"/>
      <c r="D177" s="365">
        <f t="shared" si="4"/>
        <v>0</v>
      </c>
      <c r="E177" s="362" t="s">
        <v>80</v>
      </c>
      <c r="F177" s="46"/>
      <c r="G177" s="55">
        <v>1103.6400000000001</v>
      </c>
      <c r="H177" s="314" t="s">
        <v>519</v>
      </c>
      <c r="I177" s="279"/>
    </row>
    <row r="178" spans="1:9" x14ac:dyDescent="0.25">
      <c r="A178" s="312"/>
      <c r="B178" s="83"/>
      <c r="C178" s="367"/>
      <c r="D178" s="367"/>
      <c r="E178" s="258"/>
      <c r="F178" s="23"/>
      <c r="G178" s="244"/>
      <c r="H178" s="313"/>
      <c r="I178" s="266"/>
    </row>
    <row r="179" spans="1:9" ht="15.75" thickBot="1" x14ac:dyDescent="0.3">
      <c r="A179" s="349"/>
      <c r="B179" s="128"/>
      <c r="C179" s="368"/>
      <c r="D179" s="368"/>
      <c r="E179" s="290"/>
      <c r="F179" s="354"/>
      <c r="G179" s="355"/>
      <c r="H179" s="350"/>
      <c r="I179" s="356"/>
    </row>
    <row r="180" spans="1:9" x14ac:dyDescent="0.25">
      <c r="G180" s="171">
        <f>SUM(G2:G179)</f>
        <v>46630711.299999997</v>
      </c>
      <c r="I180" s="256"/>
    </row>
  </sheetData>
  <autoFilter ref="A2:I177" xr:uid="{00000000-0001-0000-0300-000000000000}">
    <filterColumn colId="2" showButton="0"/>
    <filterColumn colId="7">
      <filters blank="1">
        <filter val="ADHESIVOS"/>
        <filter val="ALIMENTACION ACTUALIZACION DE MISIONEROS"/>
        <filter val="Anonimos"/>
        <filter val="APORTE ADMINISTRATIVO ICU NACIONAL"/>
        <filter val="APORTE PARA DAMAS GNOSTICAS NACIONALES PARA COMPRA DE REGALOS"/>
        <filter val="APÓRTE PARA MISIONERA ENFERMA"/>
        <filter val="APORTE PARA MISIONERO SANTANDER"/>
        <filter val="APORTE POR CALAMIDAD FAMILIA MONTEALEGRE"/>
        <filter val="APOYO ICU  NORTE DE SANTANDER"/>
        <filter val="APOYO PARA EL ICU SEDE PALMIRA"/>
        <filter val="BONOS CASA DORADA"/>
        <filter val="CAMPAÑA PARA MARIS"/>
        <filter val="CARNET"/>
        <filter val="CARPETAS"/>
        <filter val="CARPETEAS PORTAFOLIOS"/>
        <filter val="CASA DORADA"/>
        <filter val="COMPRA CAMISETAS Y GORRAS"/>
        <filter val="COMPRA CHALECO"/>
        <filter val="COMPRA FOLLETOS  ICU"/>
        <filter val="COMPRAS ARTICULOS DEL ICU EN SILVANIA"/>
        <filter val="DEVOLUCION POR MOVIMIENTOS BANCARIOS PARA LAS DAMAS GNOSTICAS NACIONALES"/>
        <filter val="Donacion Casa dorada"/>
        <filter val="DONACION PARA COMUNIDAD LOS CAUCHOS"/>
        <filter val="Emerg en Virginia y Viterbo"/>
        <filter val="KIT MATERIAL PUBLICITARIO"/>
        <filter val="LAPICEROS"/>
        <filter val="LLAVERO"/>
        <filter val="LLAVEROS"/>
        <filter val="MATERIAL PUBLICITARIO"/>
        <filter val="MATERIAL PUBLICITARIO ADICIONAL"/>
        <filter val="MISIONEROS"/>
        <filter val="Misioneros del  Caqueta"/>
        <filter val="MUGS"/>
        <filter val="Niños Tarqui"/>
        <filter val="PENDON"/>
        <filter val="PETOS"/>
        <filter val="PORTAFOLIOS"/>
        <filter val="Prestamo Iglesi Gnos"/>
        <filter val="SALDO DE COMPRAS DE ARTCULOS DEL ICU EN MONASTERIO"/>
        <filter val="SUERO ANTIOFIDICO PARA VENEZUELA"/>
        <filter val="TAPABOCAS"/>
        <filter val="VENTAS"/>
      </filters>
    </filterColumn>
  </autoFilter>
  <sortState xmlns:xlrd2="http://schemas.microsoft.com/office/spreadsheetml/2017/richdata2" ref="A4:G178">
    <sortCondition ref="B4:B178"/>
    <sortCondition ref="A4:A178"/>
  </sortState>
  <mergeCells count="2">
    <mergeCell ref="C2:D2"/>
    <mergeCell ref="A1:I1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</sheetPr>
  <dimension ref="A1:G184"/>
  <sheetViews>
    <sheetView topLeftCell="A164" workbookViewId="0">
      <selection activeCell="E184" sqref="E184"/>
    </sheetView>
  </sheetViews>
  <sheetFormatPr baseColWidth="10" defaultRowHeight="15" x14ac:dyDescent="0.25"/>
  <cols>
    <col min="1" max="1" width="14" style="311" customWidth="1"/>
    <col min="2" max="2" width="5.7109375" style="253" customWidth="1"/>
    <col min="3" max="3" width="37.42578125" style="256" customWidth="1"/>
    <col min="4" max="4" width="13" style="81" customWidth="1"/>
    <col min="5" max="5" width="13.7109375" style="81" customWidth="1"/>
    <col min="6" max="6" width="43" style="310" customWidth="1"/>
    <col min="7" max="7" width="12.42578125" style="267" customWidth="1"/>
    <col min="8" max="16384" width="11.42578125" style="81"/>
  </cols>
  <sheetData>
    <row r="1" spans="1:7" ht="90" customHeight="1" thickBot="1" x14ac:dyDescent="0.3">
      <c r="A1" s="596"/>
      <c r="B1" s="597"/>
      <c r="C1" s="597"/>
      <c r="D1" s="597"/>
      <c r="E1" s="597"/>
      <c r="F1" s="597"/>
      <c r="G1" s="597"/>
    </row>
    <row r="2" spans="1:7" x14ac:dyDescent="0.25">
      <c r="A2" s="315" t="s">
        <v>0</v>
      </c>
      <c r="B2" s="58" t="s">
        <v>1</v>
      </c>
      <c r="C2" s="268" t="s">
        <v>2</v>
      </c>
      <c r="D2" s="269" t="s">
        <v>6</v>
      </c>
      <c r="E2" s="270" t="s">
        <v>8</v>
      </c>
      <c r="F2" s="316" t="s">
        <v>152</v>
      </c>
      <c r="G2" s="268" t="s">
        <v>7</v>
      </c>
    </row>
    <row r="3" spans="1:7" ht="15.75" thickBot="1" x14ac:dyDescent="0.3">
      <c r="A3" s="317"/>
      <c r="B3" s="59"/>
      <c r="C3" s="271"/>
      <c r="D3" s="272"/>
      <c r="E3" s="273"/>
      <c r="F3" s="318"/>
      <c r="G3" s="271"/>
    </row>
    <row r="4" spans="1:7" ht="15" customHeight="1" x14ac:dyDescent="0.25">
      <c r="A4" s="319">
        <v>44475</v>
      </c>
      <c r="B4" s="83" t="s">
        <v>320</v>
      </c>
      <c r="C4" s="333" t="s">
        <v>321</v>
      </c>
      <c r="D4" s="288">
        <v>46380498</v>
      </c>
      <c r="E4" s="125">
        <v>100000</v>
      </c>
      <c r="F4" s="313" t="s">
        <v>439</v>
      </c>
      <c r="G4" s="332" t="s">
        <v>419</v>
      </c>
    </row>
    <row r="5" spans="1:7" ht="15" customHeight="1" x14ac:dyDescent="0.25">
      <c r="A5" s="322">
        <v>44481</v>
      </c>
      <c r="B5" s="83" t="s">
        <v>324</v>
      </c>
      <c r="C5" s="281" t="s">
        <v>325</v>
      </c>
      <c r="D5" s="70">
        <v>28715811</v>
      </c>
      <c r="E5" s="107">
        <v>30000</v>
      </c>
      <c r="F5" s="323" t="s">
        <v>439</v>
      </c>
      <c r="G5" s="261"/>
    </row>
    <row r="6" spans="1:7" ht="15" customHeight="1" x14ac:dyDescent="0.25">
      <c r="A6" s="322">
        <v>44534</v>
      </c>
      <c r="B6" s="83" t="s">
        <v>359</v>
      </c>
      <c r="C6" s="281" t="s">
        <v>360</v>
      </c>
      <c r="D6" s="70">
        <v>12239120</v>
      </c>
      <c r="E6" s="107">
        <v>300000</v>
      </c>
      <c r="F6" s="323" t="s">
        <v>439</v>
      </c>
      <c r="G6" s="261" t="s">
        <v>440</v>
      </c>
    </row>
    <row r="7" spans="1:7" ht="15" customHeight="1" x14ac:dyDescent="0.25">
      <c r="A7" s="322">
        <v>44534</v>
      </c>
      <c r="B7" s="83" t="s">
        <v>361</v>
      </c>
      <c r="C7" s="281" t="s">
        <v>360</v>
      </c>
      <c r="D7" s="70">
        <v>12239120</v>
      </c>
      <c r="E7" s="107">
        <v>130000</v>
      </c>
      <c r="F7" s="313" t="s">
        <v>439</v>
      </c>
      <c r="G7" s="261" t="s">
        <v>440</v>
      </c>
    </row>
    <row r="8" spans="1:7" ht="15" customHeight="1" x14ac:dyDescent="0.25">
      <c r="A8" s="322">
        <v>44535</v>
      </c>
      <c r="B8" s="83" t="s">
        <v>362</v>
      </c>
      <c r="C8" s="281" t="s">
        <v>360</v>
      </c>
      <c r="D8" s="70">
        <v>12239120</v>
      </c>
      <c r="E8" s="107">
        <v>250000</v>
      </c>
      <c r="F8" s="313" t="s">
        <v>439</v>
      </c>
      <c r="G8" s="261" t="s">
        <v>440</v>
      </c>
    </row>
    <row r="9" spans="1:7" ht="15" customHeight="1" x14ac:dyDescent="0.25">
      <c r="A9" s="322">
        <v>44537</v>
      </c>
      <c r="B9" s="83" t="s">
        <v>365</v>
      </c>
      <c r="C9" s="281" t="s">
        <v>360</v>
      </c>
      <c r="D9" s="70">
        <v>12239120</v>
      </c>
      <c r="E9" s="107">
        <v>70000</v>
      </c>
      <c r="F9" s="323" t="s">
        <v>439</v>
      </c>
      <c r="G9" s="261" t="s">
        <v>440</v>
      </c>
    </row>
    <row r="10" spans="1:7" ht="15" customHeight="1" x14ac:dyDescent="0.25">
      <c r="A10" s="322">
        <v>44541</v>
      </c>
      <c r="B10" s="83" t="s">
        <v>372</v>
      </c>
      <c r="C10" s="281" t="s">
        <v>373</v>
      </c>
      <c r="D10" s="70">
        <v>38218201</v>
      </c>
      <c r="E10" s="107">
        <v>85000</v>
      </c>
      <c r="F10" s="313" t="s">
        <v>439</v>
      </c>
      <c r="G10" s="261" t="s">
        <v>30</v>
      </c>
    </row>
    <row r="11" spans="1:7" ht="15" customHeight="1" x14ac:dyDescent="0.25">
      <c r="A11" s="373">
        <v>44547</v>
      </c>
      <c r="B11" s="83" t="s">
        <v>381</v>
      </c>
      <c r="C11" s="307" t="s">
        <v>313</v>
      </c>
      <c r="D11" s="90">
        <v>66759518</v>
      </c>
      <c r="E11" s="108">
        <v>500000</v>
      </c>
      <c r="F11" s="352" t="s">
        <v>439</v>
      </c>
      <c r="G11" s="306" t="s">
        <v>41</v>
      </c>
    </row>
    <row r="12" spans="1:7" ht="15" customHeight="1" x14ac:dyDescent="0.25">
      <c r="A12" s="322">
        <v>44336</v>
      </c>
      <c r="B12" s="83" t="s">
        <v>93</v>
      </c>
      <c r="C12" s="279" t="s">
        <v>163</v>
      </c>
      <c r="D12" s="46"/>
      <c r="E12" s="29">
        <v>100000</v>
      </c>
      <c r="F12" s="352" t="s">
        <v>453</v>
      </c>
      <c r="G12" s="279"/>
    </row>
    <row r="13" spans="1:7" ht="15" customHeight="1" x14ac:dyDescent="0.25">
      <c r="A13" s="322">
        <v>44337</v>
      </c>
      <c r="B13" s="83" t="s">
        <v>121</v>
      </c>
      <c r="C13" s="279" t="s">
        <v>163</v>
      </c>
      <c r="D13" s="46"/>
      <c r="E13" s="29">
        <v>30000</v>
      </c>
      <c r="F13" s="352" t="s">
        <v>453</v>
      </c>
      <c r="G13" s="279"/>
    </row>
    <row r="14" spans="1:7" ht="15" customHeight="1" x14ac:dyDescent="0.25">
      <c r="A14" s="322">
        <v>44341</v>
      </c>
      <c r="B14" s="83" t="s">
        <v>132</v>
      </c>
      <c r="C14" s="279" t="s">
        <v>163</v>
      </c>
      <c r="D14" s="46"/>
      <c r="E14" s="29">
        <v>40000</v>
      </c>
      <c r="F14" s="352" t="s">
        <v>453</v>
      </c>
      <c r="G14" s="279"/>
    </row>
    <row r="15" spans="1:7" ht="15" customHeight="1" x14ac:dyDescent="0.25">
      <c r="A15" s="322">
        <v>44396</v>
      </c>
      <c r="B15" s="83" t="s">
        <v>263</v>
      </c>
      <c r="C15" s="258" t="s">
        <v>264</v>
      </c>
      <c r="D15" s="23">
        <v>1022954659</v>
      </c>
      <c r="E15" s="244">
        <v>350000</v>
      </c>
      <c r="F15" s="352" t="s">
        <v>453</v>
      </c>
      <c r="G15" s="266" t="s">
        <v>391</v>
      </c>
    </row>
    <row r="16" spans="1:7" ht="15" customHeight="1" x14ac:dyDescent="0.25">
      <c r="A16" s="322">
        <v>44471</v>
      </c>
      <c r="B16" s="83" t="s">
        <v>318</v>
      </c>
      <c r="C16" s="289" t="s">
        <v>319</v>
      </c>
      <c r="D16" s="70">
        <v>93084895</v>
      </c>
      <c r="E16" s="107">
        <v>20000</v>
      </c>
      <c r="F16" s="352" t="s">
        <v>453</v>
      </c>
      <c r="G16" s="261" t="s">
        <v>210</v>
      </c>
    </row>
    <row r="17" spans="1:7" ht="15" customHeight="1" x14ac:dyDescent="0.25">
      <c r="A17" s="373">
        <v>44548</v>
      </c>
      <c r="B17" s="83" t="s">
        <v>384</v>
      </c>
      <c r="C17" s="307" t="s">
        <v>325</v>
      </c>
      <c r="D17" s="90">
        <v>28715811</v>
      </c>
      <c r="E17" s="108">
        <v>30000</v>
      </c>
      <c r="F17" s="352" t="s">
        <v>453</v>
      </c>
      <c r="G17" s="306" t="s">
        <v>454</v>
      </c>
    </row>
    <row r="18" spans="1:7" ht="15" customHeight="1" x14ac:dyDescent="0.25">
      <c r="A18" s="373">
        <v>44550</v>
      </c>
      <c r="B18" s="83" t="s">
        <v>385</v>
      </c>
      <c r="C18" s="307" t="s">
        <v>386</v>
      </c>
      <c r="D18" s="90">
        <v>52320473</v>
      </c>
      <c r="E18" s="108">
        <v>40000</v>
      </c>
      <c r="F18" s="352" t="s">
        <v>453</v>
      </c>
      <c r="G18" s="306" t="s">
        <v>455</v>
      </c>
    </row>
    <row r="19" spans="1:7" ht="15" customHeight="1" x14ac:dyDescent="0.25">
      <c r="A19" s="322">
        <v>44531</v>
      </c>
      <c r="B19" s="83" t="s">
        <v>355</v>
      </c>
      <c r="C19" s="281" t="s">
        <v>264</v>
      </c>
      <c r="D19" s="70">
        <v>1022954659</v>
      </c>
      <c r="E19" s="107">
        <v>6000000</v>
      </c>
      <c r="F19" s="313" t="s">
        <v>437</v>
      </c>
      <c r="G19" s="261" t="s">
        <v>84</v>
      </c>
    </row>
    <row r="20" spans="1:7" ht="15" customHeight="1" x14ac:dyDescent="0.25">
      <c r="A20" s="322">
        <v>44531</v>
      </c>
      <c r="B20" s="83" t="s">
        <v>355</v>
      </c>
      <c r="C20" s="281" t="s">
        <v>438</v>
      </c>
      <c r="D20" s="70">
        <v>1022957182</v>
      </c>
      <c r="E20" s="107">
        <v>6000000</v>
      </c>
      <c r="F20" s="313" t="s">
        <v>437</v>
      </c>
      <c r="G20" s="261" t="s">
        <v>84</v>
      </c>
    </row>
    <row r="21" spans="1:7" ht="15" customHeight="1" x14ac:dyDescent="0.25">
      <c r="A21" s="322">
        <v>44532</v>
      </c>
      <c r="B21" s="83" t="s">
        <v>357</v>
      </c>
      <c r="C21" s="289" t="s">
        <v>358</v>
      </c>
      <c r="D21" s="70">
        <v>1054996100</v>
      </c>
      <c r="E21" s="107">
        <v>50000</v>
      </c>
      <c r="F21" s="313" t="s">
        <v>437</v>
      </c>
      <c r="G21" s="261" t="s">
        <v>84</v>
      </c>
    </row>
    <row r="22" spans="1:7" ht="15" customHeight="1" x14ac:dyDescent="0.25">
      <c r="A22" s="372">
        <v>44517</v>
      </c>
      <c r="B22" s="292" t="s">
        <v>343</v>
      </c>
      <c r="C22" s="303" t="s">
        <v>129</v>
      </c>
      <c r="D22" s="294">
        <v>19333349</v>
      </c>
      <c r="E22" s="295">
        <v>165000</v>
      </c>
      <c r="F22" s="338" t="s">
        <v>429</v>
      </c>
      <c r="G22" s="297" t="s">
        <v>198</v>
      </c>
    </row>
    <row r="23" spans="1:7" ht="15" customHeight="1" x14ac:dyDescent="0.25">
      <c r="A23" s="322">
        <v>44379</v>
      </c>
      <c r="B23" s="83" t="s">
        <v>244</v>
      </c>
      <c r="C23" s="289" t="s">
        <v>245</v>
      </c>
      <c r="D23" s="70">
        <v>43063854</v>
      </c>
      <c r="E23" s="107">
        <v>100000</v>
      </c>
      <c r="F23" s="313" t="s">
        <v>390</v>
      </c>
      <c r="G23" s="261" t="s">
        <v>391</v>
      </c>
    </row>
    <row r="24" spans="1:7" ht="15" customHeight="1" x14ac:dyDescent="0.25">
      <c r="A24" s="322">
        <v>44379</v>
      </c>
      <c r="B24" s="83" t="s">
        <v>246</v>
      </c>
      <c r="C24" s="289" t="s">
        <v>247</v>
      </c>
      <c r="D24" s="70">
        <v>1124001672</v>
      </c>
      <c r="E24" s="107">
        <v>40000</v>
      </c>
      <c r="F24" s="313" t="s">
        <v>390</v>
      </c>
      <c r="G24" s="261" t="s">
        <v>392</v>
      </c>
    </row>
    <row r="25" spans="1:7" ht="15" customHeight="1" x14ac:dyDescent="0.25">
      <c r="A25" s="322">
        <v>44380</v>
      </c>
      <c r="B25" s="83" t="s">
        <v>248</v>
      </c>
      <c r="C25" s="289" t="s">
        <v>249</v>
      </c>
      <c r="D25" s="70">
        <v>16540823</v>
      </c>
      <c r="E25" s="107">
        <v>50000</v>
      </c>
      <c r="F25" s="313" t="s">
        <v>390</v>
      </c>
      <c r="G25" s="261" t="s">
        <v>393</v>
      </c>
    </row>
    <row r="26" spans="1:7" ht="15" customHeight="1" x14ac:dyDescent="0.25">
      <c r="A26" s="322">
        <v>44380</v>
      </c>
      <c r="B26" s="83" t="s">
        <v>250</v>
      </c>
      <c r="C26" s="281" t="s">
        <v>251</v>
      </c>
      <c r="D26" s="70">
        <v>1128457543</v>
      </c>
      <c r="E26" s="107">
        <v>20000</v>
      </c>
      <c r="F26" s="313" t="s">
        <v>390</v>
      </c>
      <c r="G26" s="261" t="s">
        <v>394</v>
      </c>
    </row>
    <row r="27" spans="1:7" ht="15" customHeight="1" x14ac:dyDescent="0.25">
      <c r="A27" s="322">
        <v>44394</v>
      </c>
      <c r="B27" s="83" t="s">
        <v>260</v>
      </c>
      <c r="C27" s="258" t="s">
        <v>399</v>
      </c>
      <c r="D27" s="90">
        <v>52259720</v>
      </c>
      <c r="E27" s="107">
        <v>50000</v>
      </c>
      <c r="F27" s="313" t="s">
        <v>390</v>
      </c>
      <c r="G27" s="261" t="s">
        <v>98</v>
      </c>
    </row>
    <row r="28" spans="1:7" ht="15" customHeight="1" x14ac:dyDescent="0.25">
      <c r="A28" s="322">
        <v>44396</v>
      </c>
      <c r="B28" s="83" t="s">
        <v>262</v>
      </c>
      <c r="C28" s="258" t="s">
        <v>216</v>
      </c>
      <c r="D28" s="23">
        <v>36300246</v>
      </c>
      <c r="E28" s="244">
        <v>50000</v>
      </c>
      <c r="F28" s="313" t="s">
        <v>390</v>
      </c>
      <c r="G28" s="266" t="s">
        <v>98</v>
      </c>
    </row>
    <row r="29" spans="1:7" ht="15" customHeight="1" x14ac:dyDescent="0.25">
      <c r="A29" s="322">
        <v>44398</v>
      </c>
      <c r="B29" s="83" t="s">
        <v>265</v>
      </c>
      <c r="C29" s="258" t="s">
        <v>129</v>
      </c>
      <c r="D29" s="23">
        <v>19333349</v>
      </c>
      <c r="E29" s="107">
        <v>40000</v>
      </c>
      <c r="F29" s="313" t="s">
        <v>390</v>
      </c>
      <c r="G29" s="266" t="s">
        <v>198</v>
      </c>
    </row>
    <row r="30" spans="1:7" ht="15" customHeight="1" x14ac:dyDescent="0.25">
      <c r="A30" s="322">
        <v>44393</v>
      </c>
      <c r="B30" s="83" t="s">
        <v>258</v>
      </c>
      <c r="C30" s="258" t="s">
        <v>259</v>
      </c>
      <c r="D30" s="23">
        <v>12198834</v>
      </c>
      <c r="E30" s="107">
        <v>50000</v>
      </c>
      <c r="F30" s="313" t="s">
        <v>398</v>
      </c>
      <c r="G30" s="266"/>
    </row>
    <row r="31" spans="1:7" ht="15" customHeight="1" x14ac:dyDescent="0.25">
      <c r="A31" s="322"/>
      <c r="B31" s="83" t="s">
        <v>265</v>
      </c>
      <c r="C31" s="357" t="s">
        <v>129</v>
      </c>
      <c r="D31" s="23">
        <v>19333349</v>
      </c>
      <c r="E31" s="107">
        <v>43000</v>
      </c>
      <c r="F31" s="313" t="s">
        <v>398</v>
      </c>
      <c r="G31" s="266"/>
    </row>
    <row r="32" spans="1:7" ht="15" customHeight="1" x14ac:dyDescent="0.25">
      <c r="A32" s="322">
        <v>44544</v>
      </c>
      <c r="B32" s="83" t="s">
        <v>376</v>
      </c>
      <c r="C32" s="258" t="s">
        <v>377</v>
      </c>
      <c r="D32" s="70">
        <v>901244449</v>
      </c>
      <c r="E32" s="108">
        <v>300000</v>
      </c>
      <c r="F32" s="352" t="s">
        <v>448</v>
      </c>
      <c r="G32" s="306" t="s">
        <v>449</v>
      </c>
    </row>
    <row r="33" spans="1:7" ht="15" customHeight="1" x14ac:dyDescent="0.25">
      <c r="A33" s="322">
        <v>44443</v>
      </c>
      <c r="B33" s="83" t="s">
        <v>308</v>
      </c>
      <c r="C33" s="289" t="s">
        <v>309</v>
      </c>
      <c r="D33" s="70">
        <v>1113674818</v>
      </c>
      <c r="E33" s="107">
        <v>2000000</v>
      </c>
      <c r="F33" s="313" t="s">
        <v>412</v>
      </c>
      <c r="G33" s="261" t="s">
        <v>41</v>
      </c>
    </row>
    <row r="34" spans="1:7" ht="15" customHeight="1" x14ac:dyDescent="0.25">
      <c r="A34" s="322">
        <v>44297</v>
      </c>
      <c r="B34" s="83" t="s">
        <v>63</v>
      </c>
      <c r="C34" s="258" t="s">
        <v>74</v>
      </c>
      <c r="D34" s="48">
        <v>55180511</v>
      </c>
      <c r="E34" s="554">
        <v>2930000</v>
      </c>
      <c r="F34" s="313" t="s">
        <v>416</v>
      </c>
      <c r="G34" s="279" t="s">
        <v>75</v>
      </c>
    </row>
    <row r="35" spans="1:7" ht="15" customHeight="1" x14ac:dyDescent="0.25">
      <c r="A35" s="322">
        <v>44299</v>
      </c>
      <c r="B35" s="83" t="s">
        <v>65</v>
      </c>
      <c r="C35" s="258" t="s">
        <v>76</v>
      </c>
      <c r="D35" s="48">
        <v>19392908</v>
      </c>
      <c r="E35" s="554">
        <v>670000</v>
      </c>
      <c r="F35" s="313" t="s">
        <v>416</v>
      </c>
      <c r="G35" s="279" t="s">
        <v>77</v>
      </c>
    </row>
    <row r="36" spans="1:7" ht="15" customHeight="1" x14ac:dyDescent="0.25">
      <c r="A36" s="322">
        <v>44310</v>
      </c>
      <c r="B36" s="83" t="s">
        <v>78</v>
      </c>
      <c r="C36" s="258" t="s">
        <v>74</v>
      </c>
      <c r="D36" s="48">
        <v>55180511</v>
      </c>
      <c r="E36" s="554">
        <v>270000</v>
      </c>
      <c r="F36" s="313" t="s">
        <v>416</v>
      </c>
      <c r="G36" s="279" t="s">
        <v>75</v>
      </c>
    </row>
    <row r="37" spans="1:7" ht="15" customHeight="1" x14ac:dyDescent="0.25">
      <c r="A37" s="322">
        <v>44322</v>
      </c>
      <c r="B37" s="83" t="s">
        <v>85</v>
      </c>
      <c r="C37" s="258" t="s">
        <v>86</v>
      </c>
      <c r="D37" s="46">
        <v>94368815</v>
      </c>
      <c r="E37" s="554">
        <v>1927000</v>
      </c>
      <c r="F37" s="313" t="s">
        <v>416</v>
      </c>
      <c r="G37" s="279" t="s">
        <v>87</v>
      </c>
    </row>
    <row r="38" spans="1:7" ht="15" customHeight="1" x14ac:dyDescent="0.25">
      <c r="A38" s="322">
        <v>44355</v>
      </c>
      <c r="B38" s="83" t="s">
        <v>176</v>
      </c>
      <c r="C38" s="281" t="s">
        <v>177</v>
      </c>
      <c r="D38" s="70">
        <v>10028584</v>
      </c>
      <c r="E38" s="555">
        <v>270000</v>
      </c>
      <c r="F38" s="313" t="s">
        <v>416</v>
      </c>
      <c r="G38" s="260" t="s">
        <v>203</v>
      </c>
    </row>
    <row r="39" spans="1:7" ht="15" customHeight="1" x14ac:dyDescent="0.25">
      <c r="A39" s="322">
        <v>44400</v>
      </c>
      <c r="B39" s="83" t="s">
        <v>267</v>
      </c>
      <c r="C39" s="258" t="s">
        <v>174</v>
      </c>
      <c r="D39" s="23">
        <v>42131164</v>
      </c>
      <c r="E39" s="555">
        <v>30000</v>
      </c>
      <c r="F39" s="313" t="s">
        <v>416</v>
      </c>
      <c r="G39" s="266" t="s">
        <v>71</v>
      </c>
    </row>
    <row r="40" spans="1:7" ht="15" customHeight="1" x14ac:dyDescent="0.25">
      <c r="A40" s="322">
        <v>44471</v>
      </c>
      <c r="B40" s="83" t="s">
        <v>318</v>
      </c>
      <c r="C40" s="289" t="s">
        <v>319</v>
      </c>
      <c r="D40" s="70">
        <v>93084895</v>
      </c>
      <c r="E40" s="555">
        <v>160000</v>
      </c>
      <c r="F40" s="313" t="s">
        <v>416</v>
      </c>
      <c r="G40" s="261" t="s">
        <v>210</v>
      </c>
    </row>
    <row r="41" spans="1:7" ht="15" customHeight="1" x14ac:dyDescent="0.25">
      <c r="A41" s="322">
        <v>44372</v>
      </c>
      <c r="B41" s="83" t="s">
        <v>192</v>
      </c>
      <c r="C41" s="258" t="s">
        <v>193</v>
      </c>
      <c r="D41" s="70">
        <v>10294456</v>
      </c>
      <c r="E41" s="107">
        <v>150000</v>
      </c>
      <c r="F41" s="314" t="s">
        <v>217</v>
      </c>
      <c r="G41" s="260" t="s">
        <v>31</v>
      </c>
    </row>
    <row r="42" spans="1:7" ht="15" customHeight="1" x14ac:dyDescent="0.25">
      <c r="A42" s="322">
        <v>44342</v>
      </c>
      <c r="B42" s="83" t="s">
        <v>144</v>
      </c>
      <c r="C42" s="281" t="s">
        <v>456</v>
      </c>
      <c r="D42" s="46"/>
      <c r="E42" s="554">
        <v>100000</v>
      </c>
      <c r="F42" s="279" t="s">
        <v>44</v>
      </c>
      <c r="G42" s="279"/>
    </row>
    <row r="43" spans="1:7" ht="15" customHeight="1" x14ac:dyDescent="0.25">
      <c r="A43" s="372">
        <v>44523</v>
      </c>
      <c r="B43" s="292" t="s">
        <v>345</v>
      </c>
      <c r="C43" s="298" t="s">
        <v>189</v>
      </c>
      <c r="D43" s="294">
        <v>1080260417</v>
      </c>
      <c r="E43" s="295">
        <v>33000</v>
      </c>
      <c r="F43" s="338" t="s">
        <v>555</v>
      </c>
      <c r="G43" s="297" t="s">
        <v>214</v>
      </c>
    </row>
    <row r="44" spans="1:7" ht="15" customHeight="1" x14ac:dyDescent="0.25">
      <c r="A44" s="322">
        <v>44536</v>
      </c>
      <c r="B44" s="83" t="s">
        <v>363</v>
      </c>
      <c r="C44" s="258" t="s">
        <v>364</v>
      </c>
      <c r="D44" s="70">
        <v>63547626</v>
      </c>
      <c r="E44" s="107">
        <v>55000</v>
      </c>
      <c r="F44" s="338" t="s">
        <v>555</v>
      </c>
      <c r="G44" s="261" t="s">
        <v>441</v>
      </c>
    </row>
    <row r="45" spans="1:7" ht="15" customHeight="1" x14ac:dyDescent="0.25">
      <c r="A45" s="322">
        <v>44328</v>
      </c>
      <c r="B45" s="83" t="s">
        <v>88</v>
      </c>
      <c r="C45" s="258" t="s">
        <v>89</v>
      </c>
      <c r="D45" s="46">
        <v>49553862</v>
      </c>
      <c r="E45" s="29">
        <v>156000</v>
      </c>
      <c r="F45" s="313" t="s">
        <v>520</v>
      </c>
      <c r="G45" s="279" t="s">
        <v>90</v>
      </c>
    </row>
    <row r="46" spans="1:7" ht="15" customHeight="1" x14ac:dyDescent="0.25">
      <c r="A46" s="322">
        <v>44336</v>
      </c>
      <c r="B46" s="83" t="s">
        <v>108</v>
      </c>
      <c r="C46" s="258" t="s">
        <v>74</v>
      </c>
      <c r="D46" s="46">
        <v>55180511</v>
      </c>
      <c r="E46" s="29">
        <v>1270000</v>
      </c>
      <c r="F46" s="313" t="s">
        <v>520</v>
      </c>
      <c r="G46" s="279" t="s">
        <v>84</v>
      </c>
    </row>
    <row r="47" spans="1:7" ht="15" customHeight="1" x14ac:dyDescent="0.25">
      <c r="A47" s="322">
        <v>44336</v>
      </c>
      <c r="B47" s="83" t="s">
        <v>111</v>
      </c>
      <c r="C47" s="258" t="s">
        <v>112</v>
      </c>
      <c r="D47" s="46">
        <v>36300246</v>
      </c>
      <c r="E47" s="29">
        <v>155000</v>
      </c>
      <c r="F47" s="313" t="s">
        <v>520</v>
      </c>
      <c r="G47" s="279" t="s">
        <v>98</v>
      </c>
    </row>
    <row r="48" spans="1:7" ht="15" customHeight="1" x14ac:dyDescent="0.25">
      <c r="A48" s="322">
        <v>44342</v>
      </c>
      <c r="B48" s="83" t="s">
        <v>135</v>
      </c>
      <c r="C48" s="258" t="s">
        <v>136</v>
      </c>
      <c r="D48" s="46">
        <v>80236784</v>
      </c>
      <c r="E48" s="29">
        <v>534000</v>
      </c>
      <c r="F48" s="313" t="s">
        <v>520</v>
      </c>
      <c r="G48" s="279"/>
    </row>
    <row r="49" spans="1:7" ht="15" customHeight="1" x14ac:dyDescent="0.25">
      <c r="A49" s="312">
        <v>44342</v>
      </c>
      <c r="B49" s="83" t="s">
        <v>139</v>
      </c>
      <c r="C49" s="258" t="s">
        <v>136</v>
      </c>
      <c r="D49" s="46">
        <v>80236784</v>
      </c>
      <c r="E49" s="29">
        <v>56000</v>
      </c>
      <c r="F49" s="313" t="s">
        <v>520</v>
      </c>
      <c r="G49" s="279"/>
    </row>
    <row r="50" spans="1:7" ht="15" customHeight="1" x14ac:dyDescent="0.25">
      <c r="A50" s="312">
        <v>44343</v>
      </c>
      <c r="B50" s="83" t="s">
        <v>145</v>
      </c>
      <c r="C50" s="258" t="s">
        <v>146</v>
      </c>
      <c r="D50" s="46">
        <v>1007325683</v>
      </c>
      <c r="E50" s="29">
        <v>52000</v>
      </c>
      <c r="F50" s="313" t="s">
        <v>520</v>
      </c>
      <c r="G50" s="279"/>
    </row>
    <row r="51" spans="1:7" ht="15" customHeight="1" x14ac:dyDescent="0.25">
      <c r="A51" s="312">
        <v>44347</v>
      </c>
      <c r="B51" s="83" t="s">
        <v>147</v>
      </c>
      <c r="C51" s="258" t="s">
        <v>148</v>
      </c>
      <c r="D51" s="46">
        <v>63431053</v>
      </c>
      <c r="E51" s="29">
        <v>112000</v>
      </c>
      <c r="F51" s="313" t="s">
        <v>520</v>
      </c>
      <c r="G51" s="279"/>
    </row>
    <row r="52" spans="1:7" ht="15" customHeight="1" x14ac:dyDescent="0.25">
      <c r="A52" s="312"/>
      <c r="B52" s="83" t="s">
        <v>178</v>
      </c>
      <c r="C52" s="357" t="s">
        <v>74</v>
      </c>
      <c r="D52" s="23">
        <v>55180511</v>
      </c>
      <c r="E52" s="107">
        <v>40000</v>
      </c>
      <c r="F52" s="313" t="s">
        <v>520</v>
      </c>
      <c r="G52" s="324"/>
    </row>
    <row r="53" spans="1:7" ht="15" customHeight="1" x14ac:dyDescent="0.25">
      <c r="A53" s="312"/>
      <c r="B53" s="83" t="s">
        <v>178</v>
      </c>
      <c r="C53" s="357" t="s">
        <v>74</v>
      </c>
      <c r="D53" s="23">
        <v>55180511</v>
      </c>
      <c r="E53" s="107">
        <v>10000</v>
      </c>
      <c r="F53" s="313" t="s">
        <v>520</v>
      </c>
      <c r="G53" s="324"/>
    </row>
    <row r="54" spans="1:7" ht="15" customHeight="1" x14ac:dyDescent="0.25">
      <c r="A54" s="325">
        <v>44364</v>
      </c>
      <c r="B54" s="98" t="s">
        <v>182</v>
      </c>
      <c r="C54" s="283" t="s">
        <v>209</v>
      </c>
      <c r="D54" s="284"/>
      <c r="E54" s="107">
        <v>29000</v>
      </c>
      <c r="F54" s="313" t="s">
        <v>520</v>
      </c>
      <c r="G54" s="263" t="s">
        <v>210</v>
      </c>
    </row>
    <row r="55" spans="1:7" ht="15" customHeight="1" x14ac:dyDescent="0.25">
      <c r="A55" s="327">
        <v>44365</v>
      </c>
      <c r="B55" s="358" t="s">
        <v>185</v>
      </c>
      <c r="C55" s="285" t="s">
        <v>186</v>
      </c>
      <c r="D55" s="334">
        <v>1007325683</v>
      </c>
      <c r="E55" s="107">
        <v>6000</v>
      </c>
      <c r="F55" s="313" t="s">
        <v>520</v>
      </c>
      <c r="G55" s="488" t="s">
        <v>213</v>
      </c>
    </row>
    <row r="56" spans="1:7" ht="15" customHeight="1" x14ac:dyDescent="0.25">
      <c r="A56" s="328"/>
      <c r="B56" s="93" t="s">
        <v>188</v>
      </c>
      <c r="C56" s="257" t="s">
        <v>189</v>
      </c>
      <c r="D56" s="287">
        <v>1080260417</v>
      </c>
      <c r="E56" s="107">
        <v>100000</v>
      </c>
      <c r="F56" s="313" t="s">
        <v>520</v>
      </c>
      <c r="G56" s="277"/>
    </row>
    <row r="57" spans="1:7" ht="15" customHeight="1" x14ac:dyDescent="0.25">
      <c r="A57" s="328">
        <v>44369</v>
      </c>
      <c r="B57" s="93" t="s">
        <v>190</v>
      </c>
      <c r="C57" s="257" t="s">
        <v>216</v>
      </c>
      <c r="D57" s="287">
        <v>36300246</v>
      </c>
      <c r="E57" s="107">
        <v>116000</v>
      </c>
      <c r="F57" s="313" t="s">
        <v>520</v>
      </c>
      <c r="G57" s="277" t="s">
        <v>98</v>
      </c>
    </row>
    <row r="58" spans="1:7" ht="15" customHeight="1" x14ac:dyDescent="0.25">
      <c r="A58" s="325">
        <v>44388</v>
      </c>
      <c r="B58" s="98" t="s">
        <v>253</v>
      </c>
      <c r="C58" s="283" t="s">
        <v>136</v>
      </c>
      <c r="D58" s="284">
        <v>80236784</v>
      </c>
      <c r="E58" s="107">
        <v>28000</v>
      </c>
      <c r="F58" s="313" t="s">
        <v>520</v>
      </c>
      <c r="G58" s="263" t="s">
        <v>84</v>
      </c>
    </row>
    <row r="59" spans="1:7" ht="15" customHeight="1" x14ac:dyDescent="0.25">
      <c r="A59" s="328">
        <v>44388</v>
      </c>
      <c r="B59" s="93" t="s">
        <v>253</v>
      </c>
      <c r="C59" s="257" t="s">
        <v>136</v>
      </c>
      <c r="D59" s="287">
        <v>80236784</v>
      </c>
      <c r="E59" s="107">
        <v>10000</v>
      </c>
      <c r="F59" s="313" t="s">
        <v>520</v>
      </c>
      <c r="G59" s="265"/>
    </row>
    <row r="60" spans="1:7" ht="15" customHeight="1" x14ac:dyDescent="0.25">
      <c r="A60" s="312">
        <v>44400</v>
      </c>
      <c r="B60" s="83" t="s">
        <v>266</v>
      </c>
      <c r="C60" s="258" t="s">
        <v>174</v>
      </c>
      <c r="D60" s="70">
        <v>42131164</v>
      </c>
      <c r="E60" s="107">
        <v>38000</v>
      </c>
      <c r="F60" s="313" t="s">
        <v>520</v>
      </c>
      <c r="G60" s="261" t="s">
        <v>71</v>
      </c>
    </row>
    <row r="61" spans="1:7" ht="15" customHeight="1" x14ac:dyDescent="0.25">
      <c r="A61" s="325">
        <v>44488</v>
      </c>
      <c r="B61" s="98" t="s">
        <v>326</v>
      </c>
      <c r="C61" s="362" t="s">
        <v>304</v>
      </c>
      <c r="D61" s="70">
        <v>12280551</v>
      </c>
      <c r="E61" s="107">
        <v>87000</v>
      </c>
      <c r="F61" s="313" t="s">
        <v>520</v>
      </c>
      <c r="G61" s="330"/>
    </row>
    <row r="62" spans="1:7" ht="15" customHeight="1" x14ac:dyDescent="0.25">
      <c r="A62" s="325">
        <v>44536</v>
      </c>
      <c r="B62" s="98" t="s">
        <v>363</v>
      </c>
      <c r="C62" s="283" t="s">
        <v>364</v>
      </c>
      <c r="D62" s="326">
        <v>63547626</v>
      </c>
      <c r="E62" s="107">
        <v>464000</v>
      </c>
      <c r="F62" s="313" t="s">
        <v>520</v>
      </c>
      <c r="G62" s="330" t="s">
        <v>441</v>
      </c>
    </row>
    <row r="63" spans="1:7" ht="15" customHeight="1" x14ac:dyDescent="0.25">
      <c r="A63" s="328">
        <v>44536</v>
      </c>
      <c r="B63" s="93" t="s">
        <v>363</v>
      </c>
      <c r="C63" s="257" t="s">
        <v>364</v>
      </c>
      <c r="D63" s="288">
        <v>63547626</v>
      </c>
      <c r="E63" s="107">
        <v>118000</v>
      </c>
      <c r="F63" s="313" t="s">
        <v>520</v>
      </c>
      <c r="G63" s="332" t="s">
        <v>441</v>
      </c>
    </row>
    <row r="64" spans="1:7" ht="15" customHeight="1" x14ac:dyDescent="0.25">
      <c r="A64" s="325">
        <v>44537</v>
      </c>
      <c r="B64" s="98" t="s">
        <v>366</v>
      </c>
      <c r="C64" s="362" t="s">
        <v>177</v>
      </c>
      <c r="D64" s="326">
        <v>10028585</v>
      </c>
      <c r="E64" s="107">
        <v>145000</v>
      </c>
      <c r="F64" s="313" t="s">
        <v>520</v>
      </c>
      <c r="G64" s="330" t="s">
        <v>443</v>
      </c>
    </row>
    <row r="65" spans="1:7" ht="15" customHeight="1" x14ac:dyDescent="0.25">
      <c r="A65" s="328">
        <v>44537</v>
      </c>
      <c r="B65" s="93" t="s">
        <v>366</v>
      </c>
      <c r="C65" s="331" t="s">
        <v>177</v>
      </c>
      <c r="D65" s="334">
        <v>10028586</v>
      </c>
      <c r="E65" s="107">
        <v>75000</v>
      </c>
      <c r="F65" s="313" t="s">
        <v>520</v>
      </c>
      <c r="G65" s="332" t="s">
        <v>443</v>
      </c>
    </row>
    <row r="66" spans="1:7" ht="15" customHeight="1" x14ac:dyDescent="0.25">
      <c r="A66" s="353"/>
      <c r="B66" s="83" t="s">
        <v>382</v>
      </c>
      <c r="C66" s="307" t="s">
        <v>383</v>
      </c>
      <c r="D66" s="486">
        <v>1096647443</v>
      </c>
      <c r="E66" s="108">
        <v>30000</v>
      </c>
      <c r="F66" s="313" t="s">
        <v>520</v>
      </c>
      <c r="G66" s="306" t="s">
        <v>31</v>
      </c>
    </row>
    <row r="67" spans="1:7" ht="15" customHeight="1" x14ac:dyDescent="0.25">
      <c r="A67" s="312">
        <v>44432</v>
      </c>
      <c r="B67" s="83" t="s">
        <v>292</v>
      </c>
      <c r="C67" s="258" t="s">
        <v>129</v>
      </c>
      <c r="D67" s="70">
        <v>19333349</v>
      </c>
      <c r="E67" s="107">
        <v>4000</v>
      </c>
      <c r="F67" s="313" t="s">
        <v>556</v>
      </c>
      <c r="G67" s="261" t="s">
        <v>198</v>
      </c>
    </row>
    <row r="68" spans="1:7" ht="15" customHeight="1" x14ac:dyDescent="0.25">
      <c r="A68" s="312">
        <v>44442</v>
      </c>
      <c r="B68" s="83" t="s">
        <v>305</v>
      </c>
      <c r="C68" s="289" t="s">
        <v>286</v>
      </c>
      <c r="D68" s="70">
        <v>1088308655</v>
      </c>
      <c r="E68" s="107">
        <v>16000</v>
      </c>
      <c r="F68" s="313" t="s">
        <v>556</v>
      </c>
      <c r="G68" s="261" t="s">
        <v>71</v>
      </c>
    </row>
    <row r="69" spans="1:7" ht="15" customHeight="1" x14ac:dyDescent="0.25">
      <c r="A69" s="312">
        <v>44476</v>
      </c>
      <c r="B69" s="83" t="s">
        <v>323</v>
      </c>
      <c r="C69" s="258" t="s">
        <v>129</v>
      </c>
      <c r="D69" s="70">
        <v>19333349</v>
      </c>
      <c r="E69" s="107">
        <v>8000</v>
      </c>
      <c r="F69" s="313" t="s">
        <v>556</v>
      </c>
      <c r="G69" s="261" t="s">
        <v>198</v>
      </c>
    </row>
    <row r="70" spans="1:7" ht="15" customHeight="1" x14ac:dyDescent="0.25">
      <c r="A70" s="312">
        <v>44494</v>
      </c>
      <c r="B70" s="83" t="s">
        <v>327</v>
      </c>
      <c r="C70" s="281" t="s">
        <v>328</v>
      </c>
      <c r="D70" s="10">
        <v>1075246642</v>
      </c>
      <c r="E70" s="107">
        <v>12000</v>
      </c>
      <c r="F70" s="313" t="s">
        <v>556</v>
      </c>
      <c r="G70" s="261" t="s">
        <v>391</v>
      </c>
    </row>
    <row r="71" spans="1:7" ht="15" customHeight="1" x14ac:dyDescent="0.25">
      <c r="A71" s="337">
        <v>44508</v>
      </c>
      <c r="B71" s="292" t="s">
        <v>337</v>
      </c>
      <c r="C71" s="298" t="s">
        <v>129</v>
      </c>
      <c r="D71" s="294">
        <v>19333349</v>
      </c>
      <c r="E71" s="295">
        <v>12000</v>
      </c>
      <c r="F71" s="313" t="s">
        <v>556</v>
      </c>
      <c r="G71" s="297" t="s">
        <v>198</v>
      </c>
    </row>
    <row r="72" spans="1:7" ht="15" customHeight="1" x14ac:dyDescent="0.25">
      <c r="A72" s="337">
        <v>44511</v>
      </c>
      <c r="B72" s="292" t="s">
        <v>340</v>
      </c>
      <c r="C72" s="298" t="s">
        <v>129</v>
      </c>
      <c r="D72" s="294">
        <v>19333349</v>
      </c>
      <c r="E72" s="295">
        <v>12000</v>
      </c>
      <c r="F72" s="313" t="s">
        <v>556</v>
      </c>
      <c r="G72" s="297" t="s">
        <v>198</v>
      </c>
    </row>
    <row r="73" spans="1:7" ht="15" customHeight="1" x14ac:dyDescent="0.25">
      <c r="A73" s="337">
        <v>44511</v>
      </c>
      <c r="B73" s="292" t="s">
        <v>341</v>
      </c>
      <c r="C73" s="298" t="s">
        <v>129</v>
      </c>
      <c r="D73" s="294">
        <v>19333349</v>
      </c>
      <c r="E73" s="295">
        <v>12000</v>
      </c>
      <c r="F73" s="313" t="s">
        <v>556</v>
      </c>
      <c r="G73" s="297" t="s">
        <v>198</v>
      </c>
    </row>
    <row r="74" spans="1:7" ht="15" customHeight="1" x14ac:dyDescent="0.25">
      <c r="A74" s="312">
        <v>44516</v>
      </c>
      <c r="B74" s="299" t="s">
        <v>342</v>
      </c>
      <c r="C74" s="485" t="s">
        <v>129</v>
      </c>
      <c r="D74" s="487">
        <v>19333349</v>
      </c>
      <c r="E74" s="302">
        <v>4000</v>
      </c>
      <c r="F74" s="313" t="s">
        <v>556</v>
      </c>
      <c r="G74" s="489" t="s">
        <v>198</v>
      </c>
    </row>
    <row r="75" spans="1:7" ht="15" customHeight="1" x14ac:dyDescent="0.25">
      <c r="A75" s="337">
        <v>44505</v>
      </c>
      <c r="B75" s="292" t="s">
        <v>335</v>
      </c>
      <c r="C75" s="376" t="s">
        <v>189</v>
      </c>
      <c r="D75" s="375">
        <v>1080260417</v>
      </c>
      <c r="E75" s="377">
        <v>31000</v>
      </c>
      <c r="F75" s="378" t="s">
        <v>529</v>
      </c>
      <c r="G75" s="379" t="s">
        <v>214</v>
      </c>
    </row>
    <row r="76" spans="1:7" ht="15" customHeight="1" x14ac:dyDescent="0.25">
      <c r="A76" s="312">
        <v>44536</v>
      </c>
      <c r="B76" s="83" t="s">
        <v>363</v>
      </c>
      <c r="C76" s="283" t="s">
        <v>364</v>
      </c>
      <c r="D76" s="326">
        <v>63547626</v>
      </c>
      <c r="E76" s="125">
        <v>30600</v>
      </c>
      <c r="F76" s="345" t="s">
        <v>529</v>
      </c>
      <c r="G76" s="332" t="s">
        <v>441</v>
      </c>
    </row>
    <row r="77" spans="1:7" ht="15" customHeight="1" x14ac:dyDescent="0.25">
      <c r="A77" s="337"/>
      <c r="B77" s="292" t="s">
        <v>348</v>
      </c>
      <c r="C77" s="298" t="s">
        <v>347</v>
      </c>
      <c r="D77" s="294">
        <v>9533856</v>
      </c>
      <c r="E77" s="295">
        <v>49000</v>
      </c>
      <c r="F77" s="338" t="s">
        <v>529</v>
      </c>
      <c r="G77" s="297" t="s">
        <v>432</v>
      </c>
    </row>
    <row r="78" spans="1:7" ht="15" customHeight="1" x14ac:dyDescent="0.25">
      <c r="A78" s="337">
        <v>44505</v>
      </c>
      <c r="B78" s="292" t="s">
        <v>335</v>
      </c>
      <c r="C78" s="293" t="s">
        <v>189</v>
      </c>
      <c r="D78" s="294">
        <v>1080260417</v>
      </c>
      <c r="E78" s="295">
        <v>122500</v>
      </c>
      <c r="F78" s="338" t="s">
        <v>529</v>
      </c>
      <c r="G78" s="297" t="s">
        <v>214</v>
      </c>
    </row>
    <row r="79" spans="1:7" ht="15" customHeight="1" x14ac:dyDescent="0.25">
      <c r="A79" s="337">
        <v>44510</v>
      </c>
      <c r="B79" s="292" t="s">
        <v>338</v>
      </c>
      <c r="C79" s="293" t="s">
        <v>339</v>
      </c>
      <c r="D79" s="294">
        <v>34657802</v>
      </c>
      <c r="E79" s="295">
        <v>2500</v>
      </c>
      <c r="F79" s="338" t="s">
        <v>529</v>
      </c>
      <c r="G79" s="297" t="s">
        <v>104</v>
      </c>
    </row>
    <row r="80" spans="1:7" ht="15" customHeight="1" x14ac:dyDescent="0.25">
      <c r="A80" s="312">
        <v>44536</v>
      </c>
      <c r="B80" s="83" t="s">
        <v>363</v>
      </c>
      <c r="C80" s="258" t="s">
        <v>364</v>
      </c>
      <c r="D80" s="70">
        <v>63547626</v>
      </c>
      <c r="E80" s="107">
        <v>36750</v>
      </c>
      <c r="F80" s="338" t="s">
        <v>529</v>
      </c>
      <c r="G80" s="261" t="s">
        <v>441</v>
      </c>
    </row>
    <row r="81" spans="1:7" ht="15" customHeight="1" x14ac:dyDescent="0.25">
      <c r="A81" s="312"/>
      <c r="B81" s="83" t="s">
        <v>182</v>
      </c>
      <c r="C81" s="258" t="s">
        <v>209</v>
      </c>
      <c r="D81" s="23"/>
      <c r="E81" s="107">
        <v>61000</v>
      </c>
      <c r="F81" s="313" t="s">
        <v>523</v>
      </c>
      <c r="G81" s="266"/>
    </row>
    <row r="82" spans="1:7" ht="15" customHeight="1" x14ac:dyDescent="0.25">
      <c r="A82" s="312"/>
      <c r="B82" s="178" t="s">
        <v>190</v>
      </c>
      <c r="C82" s="186" t="s">
        <v>216</v>
      </c>
      <c r="D82" s="187">
        <v>36300246</v>
      </c>
      <c r="E82" s="107">
        <v>59000</v>
      </c>
      <c r="F82" s="313" t="s">
        <v>523</v>
      </c>
      <c r="G82" s="324"/>
    </row>
    <row r="83" spans="1:7" ht="15" customHeight="1" x14ac:dyDescent="0.25">
      <c r="A83" s="312">
        <v>44393</v>
      </c>
      <c r="B83" s="83" t="s">
        <v>254</v>
      </c>
      <c r="C83" s="258" t="s">
        <v>255</v>
      </c>
      <c r="D83" s="70">
        <v>86058186</v>
      </c>
      <c r="E83" s="107">
        <v>55000</v>
      </c>
      <c r="F83" s="313" t="s">
        <v>523</v>
      </c>
      <c r="G83" s="261" t="s">
        <v>98</v>
      </c>
    </row>
    <row r="84" spans="1:7" ht="15" customHeight="1" x14ac:dyDescent="0.25">
      <c r="A84" s="312">
        <v>44496</v>
      </c>
      <c r="B84" s="83" t="s">
        <v>329</v>
      </c>
      <c r="C84" s="281" t="s">
        <v>129</v>
      </c>
      <c r="D84" s="70">
        <v>19333349</v>
      </c>
      <c r="E84" s="107">
        <v>36000</v>
      </c>
      <c r="F84" s="313" t="s">
        <v>523</v>
      </c>
      <c r="G84" s="261" t="s">
        <v>198</v>
      </c>
    </row>
    <row r="85" spans="1:7" ht="15" customHeight="1" x14ac:dyDescent="0.25">
      <c r="A85" s="337">
        <v>44510</v>
      </c>
      <c r="B85" s="292" t="s">
        <v>338</v>
      </c>
      <c r="C85" s="293" t="s">
        <v>339</v>
      </c>
      <c r="D85" s="294">
        <v>34657801</v>
      </c>
      <c r="E85" s="295">
        <v>113500</v>
      </c>
      <c r="F85" s="313" t="s">
        <v>523</v>
      </c>
      <c r="G85" s="297" t="s">
        <v>104</v>
      </c>
    </row>
    <row r="86" spans="1:7" ht="15" customHeight="1" x14ac:dyDescent="0.25">
      <c r="A86" s="337">
        <v>44530</v>
      </c>
      <c r="B86" s="292" t="s">
        <v>351</v>
      </c>
      <c r="C86" s="298" t="s">
        <v>328</v>
      </c>
      <c r="D86" s="294">
        <v>1075246642</v>
      </c>
      <c r="E86" s="295">
        <v>56000</v>
      </c>
      <c r="F86" s="313" t="s">
        <v>523</v>
      </c>
      <c r="G86" s="297" t="s">
        <v>391</v>
      </c>
    </row>
    <row r="87" spans="1:7" ht="15" customHeight="1" x14ac:dyDescent="0.25">
      <c r="A87" s="312">
        <v>44336</v>
      </c>
      <c r="B87" s="83" t="s">
        <v>102</v>
      </c>
      <c r="C87" s="258" t="s">
        <v>103</v>
      </c>
      <c r="D87" s="46">
        <v>80111367</v>
      </c>
      <c r="E87" s="29">
        <v>35000</v>
      </c>
      <c r="F87" s="314" t="s">
        <v>522</v>
      </c>
      <c r="G87" s="279" t="s">
        <v>104</v>
      </c>
    </row>
    <row r="88" spans="1:7" ht="15" customHeight="1" x14ac:dyDescent="0.25">
      <c r="A88" s="312">
        <v>44338</v>
      </c>
      <c r="B88" s="83" t="s">
        <v>128</v>
      </c>
      <c r="C88" s="258" t="s">
        <v>129</v>
      </c>
      <c r="D88" s="46">
        <v>19333349</v>
      </c>
      <c r="E88" s="29">
        <v>35000</v>
      </c>
      <c r="F88" s="314" t="s">
        <v>522</v>
      </c>
      <c r="G88" s="279"/>
    </row>
    <row r="89" spans="1:7" ht="15" customHeight="1" x14ac:dyDescent="0.25">
      <c r="A89" s="312">
        <v>44347</v>
      </c>
      <c r="B89" s="83" t="s">
        <v>147</v>
      </c>
      <c r="C89" s="258" t="s">
        <v>148</v>
      </c>
      <c r="D89" s="46">
        <v>63431054</v>
      </c>
      <c r="E89" s="29">
        <v>28000</v>
      </c>
      <c r="F89" s="314" t="s">
        <v>522</v>
      </c>
      <c r="G89" s="279"/>
    </row>
    <row r="90" spans="1:7" ht="15" customHeight="1" x14ac:dyDescent="0.25">
      <c r="A90" s="312">
        <v>44350</v>
      </c>
      <c r="B90" s="83" t="s">
        <v>168</v>
      </c>
      <c r="C90" s="258" t="s">
        <v>129</v>
      </c>
      <c r="D90" s="70">
        <v>19333349</v>
      </c>
      <c r="E90" s="107">
        <v>52000</v>
      </c>
      <c r="F90" s="314" t="s">
        <v>522</v>
      </c>
      <c r="G90" s="260" t="s">
        <v>198</v>
      </c>
    </row>
    <row r="91" spans="1:7" ht="15" customHeight="1" x14ac:dyDescent="0.25">
      <c r="A91" s="312">
        <v>44351</v>
      </c>
      <c r="B91" s="83" t="s">
        <v>173</v>
      </c>
      <c r="C91" s="258" t="s">
        <v>117</v>
      </c>
      <c r="D91" s="70">
        <v>29477167</v>
      </c>
      <c r="E91" s="107">
        <v>80000</v>
      </c>
      <c r="F91" s="314" t="s">
        <v>522</v>
      </c>
      <c r="G91" s="260" t="s">
        <v>118</v>
      </c>
    </row>
    <row r="92" spans="1:7" ht="15" customHeight="1" x14ac:dyDescent="0.25">
      <c r="A92" s="312">
        <v>44356</v>
      </c>
      <c r="B92" s="83" t="s">
        <v>178</v>
      </c>
      <c r="C92" s="258" t="s">
        <v>74</v>
      </c>
      <c r="D92" s="23">
        <v>55180511</v>
      </c>
      <c r="E92" s="107">
        <v>400000</v>
      </c>
      <c r="F92" s="314" t="s">
        <v>522</v>
      </c>
      <c r="G92" s="324" t="s">
        <v>84</v>
      </c>
    </row>
    <row r="93" spans="1:7" ht="15" customHeight="1" x14ac:dyDescent="0.25">
      <c r="A93" s="312">
        <v>44368</v>
      </c>
      <c r="B93" s="83" t="s">
        <v>188</v>
      </c>
      <c r="C93" s="258" t="s">
        <v>189</v>
      </c>
      <c r="D93" s="23">
        <v>1080260417</v>
      </c>
      <c r="E93" s="107">
        <v>200000</v>
      </c>
      <c r="F93" s="314" t="s">
        <v>522</v>
      </c>
      <c r="G93" s="324" t="s">
        <v>214</v>
      </c>
    </row>
    <row r="94" spans="1:7" ht="15" customHeight="1" x14ac:dyDescent="0.25">
      <c r="A94" s="312">
        <v>44378</v>
      </c>
      <c r="B94" s="83" t="s">
        <v>242</v>
      </c>
      <c r="C94" s="281" t="s">
        <v>243</v>
      </c>
      <c r="D94" s="70">
        <v>60398295</v>
      </c>
      <c r="E94" s="108">
        <v>200000</v>
      </c>
      <c r="F94" s="314" t="s">
        <v>522</v>
      </c>
      <c r="G94" s="261" t="s">
        <v>389</v>
      </c>
    </row>
    <row r="95" spans="1:7" ht="15" customHeight="1" x14ac:dyDescent="0.25">
      <c r="A95" s="312">
        <v>44393</v>
      </c>
      <c r="B95" s="83" t="s">
        <v>256</v>
      </c>
      <c r="C95" s="258" t="s">
        <v>257</v>
      </c>
      <c r="D95" s="70">
        <v>39160668</v>
      </c>
      <c r="E95" s="107">
        <v>48000</v>
      </c>
      <c r="F95" s="314" t="s">
        <v>522</v>
      </c>
      <c r="G95" s="261" t="s">
        <v>396</v>
      </c>
    </row>
    <row r="96" spans="1:7" ht="15" customHeight="1" x14ac:dyDescent="0.25">
      <c r="A96" s="312">
        <v>44400</v>
      </c>
      <c r="B96" s="83" t="s">
        <v>267</v>
      </c>
      <c r="C96" s="258" t="s">
        <v>174</v>
      </c>
      <c r="D96" s="23">
        <v>42131164</v>
      </c>
      <c r="E96" s="107">
        <v>320000</v>
      </c>
      <c r="F96" s="314" t="s">
        <v>522</v>
      </c>
      <c r="G96" s="266" t="s">
        <v>71</v>
      </c>
    </row>
    <row r="97" spans="1:7" ht="15" customHeight="1" x14ac:dyDescent="0.25">
      <c r="A97" s="312">
        <v>44413</v>
      </c>
      <c r="B97" s="83" t="s">
        <v>272</v>
      </c>
      <c r="C97" s="258" t="s">
        <v>273</v>
      </c>
      <c r="D97" s="90">
        <v>10549884</v>
      </c>
      <c r="E97" s="108">
        <v>400000</v>
      </c>
      <c r="F97" s="314" t="s">
        <v>522</v>
      </c>
      <c r="G97" s="261" t="s">
        <v>403</v>
      </c>
    </row>
    <row r="98" spans="1:7" ht="15" customHeight="1" x14ac:dyDescent="0.25">
      <c r="A98" s="312">
        <v>44429</v>
      </c>
      <c r="B98" s="83" t="s">
        <v>290</v>
      </c>
      <c r="C98" s="258" t="s">
        <v>291</v>
      </c>
      <c r="D98" s="70">
        <v>1027957096</v>
      </c>
      <c r="E98" s="107">
        <v>200000</v>
      </c>
      <c r="F98" s="314" t="s">
        <v>522</v>
      </c>
      <c r="G98" s="261" t="s">
        <v>406</v>
      </c>
    </row>
    <row r="99" spans="1:7" ht="15" customHeight="1" x14ac:dyDescent="0.25">
      <c r="A99" s="312">
        <v>44461</v>
      </c>
      <c r="B99" s="83" t="s">
        <v>310</v>
      </c>
      <c r="C99" s="281" t="s">
        <v>311</v>
      </c>
      <c r="D99" s="70">
        <v>1116786224</v>
      </c>
      <c r="E99" s="107">
        <v>56000</v>
      </c>
      <c r="F99" s="314" t="s">
        <v>522</v>
      </c>
      <c r="G99" s="261" t="s">
        <v>413</v>
      </c>
    </row>
    <row r="100" spans="1:7" ht="15" customHeight="1" x14ac:dyDescent="0.25">
      <c r="A100" s="312">
        <v>44471</v>
      </c>
      <c r="B100" s="83" t="s">
        <v>318</v>
      </c>
      <c r="C100" s="289" t="s">
        <v>319</v>
      </c>
      <c r="D100" s="70">
        <v>93084895</v>
      </c>
      <c r="E100" s="107">
        <v>40000</v>
      </c>
      <c r="F100" s="314" t="s">
        <v>522</v>
      </c>
      <c r="G100" s="261" t="s">
        <v>210</v>
      </c>
    </row>
    <row r="101" spans="1:7" ht="15" customHeight="1" x14ac:dyDescent="0.25">
      <c r="A101" s="312">
        <v>44467</v>
      </c>
      <c r="B101" s="83" t="s">
        <v>314</v>
      </c>
      <c r="C101" s="258" t="s">
        <v>315</v>
      </c>
      <c r="D101" s="70">
        <v>91524160</v>
      </c>
      <c r="E101" s="107">
        <v>80000</v>
      </c>
      <c r="F101" s="313" t="s">
        <v>557</v>
      </c>
      <c r="G101" s="261" t="s">
        <v>415</v>
      </c>
    </row>
    <row r="102" spans="1:7" ht="15" customHeight="1" x14ac:dyDescent="0.25">
      <c r="A102" s="312">
        <v>44494</v>
      </c>
      <c r="B102" s="83" t="s">
        <v>327</v>
      </c>
      <c r="C102" s="281" t="s">
        <v>328</v>
      </c>
      <c r="D102" s="10">
        <v>1075246642</v>
      </c>
      <c r="E102" s="107">
        <v>80000</v>
      </c>
      <c r="F102" s="313" t="s">
        <v>557</v>
      </c>
      <c r="G102" s="261" t="s">
        <v>391</v>
      </c>
    </row>
    <row r="103" spans="1:7" ht="15" customHeight="1" x14ac:dyDescent="0.25">
      <c r="A103" s="312">
        <v>44496</v>
      </c>
      <c r="B103" s="83" t="s">
        <v>330</v>
      </c>
      <c r="C103" s="258" t="s">
        <v>331</v>
      </c>
      <c r="D103" s="70">
        <v>28821525</v>
      </c>
      <c r="E103" s="107">
        <v>80000</v>
      </c>
      <c r="F103" s="313" t="s">
        <v>557</v>
      </c>
      <c r="G103" s="261" t="s">
        <v>422</v>
      </c>
    </row>
    <row r="104" spans="1:7" ht="15" customHeight="1" x14ac:dyDescent="0.25">
      <c r="A104" s="337">
        <v>44524</v>
      </c>
      <c r="B104" s="292" t="s">
        <v>348</v>
      </c>
      <c r="C104" s="298" t="s">
        <v>347</v>
      </c>
      <c r="D104" s="294">
        <v>9533856</v>
      </c>
      <c r="E104" s="295">
        <v>160000</v>
      </c>
      <c r="F104" s="313" t="s">
        <v>557</v>
      </c>
      <c r="G104" s="297" t="s">
        <v>432</v>
      </c>
    </row>
    <row r="105" spans="1:7" ht="15" customHeight="1" x14ac:dyDescent="0.25">
      <c r="A105" s="312">
        <v>44413</v>
      </c>
      <c r="B105" s="83" t="s">
        <v>274</v>
      </c>
      <c r="C105" s="289" t="s">
        <v>275</v>
      </c>
      <c r="D105" s="70">
        <v>1127666064</v>
      </c>
      <c r="E105" s="107">
        <v>80000</v>
      </c>
      <c r="F105" s="313" t="s">
        <v>557</v>
      </c>
      <c r="G105" s="260" t="s">
        <v>396</v>
      </c>
    </row>
    <row r="106" spans="1:7" ht="15" customHeight="1" x14ac:dyDescent="0.25">
      <c r="A106" s="312">
        <v>44418</v>
      </c>
      <c r="B106" s="83" t="s">
        <v>276</v>
      </c>
      <c r="C106" s="281" t="s">
        <v>277</v>
      </c>
      <c r="D106" s="70">
        <v>66759518</v>
      </c>
      <c r="E106" s="107">
        <v>80000</v>
      </c>
      <c r="F106" s="323" t="s">
        <v>557</v>
      </c>
      <c r="G106" s="260" t="s">
        <v>41</v>
      </c>
    </row>
    <row r="107" spans="1:7" ht="15" customHeight="1" x14ac:dyDescent="0.25">
      <c r="A107" s="312">
        <v>44421</v>
      </c>
      <c r="B107" s="83" t="s">
        <v>278</v>
      </c>
      <c r="C107" s="281" t="s">
        <v>243</v>
      </c>
      <c r="D107" s="70">
        <v>60398295</v>
      </c>
      <c r="E107" s="107">
        <v>80000</v>
      </c>
      <c r="F107" s="323" t="s">
        <v>557</v>
      </c>
      <c r="G107" s="261" t="s">
        <v>389</v>
      </c>
    </row>
    <row r="108" spans="1:7" ht="15" customHeight="1" x14ac:dyDescent="0.25">
      <c r="A108" s="312">
        <v>44426</v>
      </c>
      <c r="B108" s="83" t="s">
        <v>283</v>
      </c>
      <c r="C108" s="258" t="s">
        <v>284</v>
      </c>
      <c r="D108" s="70">
        <v>33702761</v>
      </c>
      <c r="E108" s="107">
        <v>80000</v>
      </c>
      <c r="F108" s="323" t="s">
        <v>557</v>
      </c>
      <c r="G108" s="260" t="s">
        <v>394</v>
      </c>
    </row>
    <row r="109" spans="1:7" ht="15" customHeight="1" x14ac:dyDescent="0.25">
      <c r="A109" s="312">
        <v>44426</v>
      </c>
      <c r="B109" s="83" t="s">
        <v>285</v>
      </c>
      <c r="C109" s="258" t="s">
        <v>286</v>
      </c>
      <c r="D109" s="70">
        <v>1088308655</v>
      </c>
      <c r="E109" s="107">
        <v>80000</v>
      </c>
      <c r="F109" s="323" t="s">
        <v>557</v>
      </c>
      <c r="G109" s="260" t="s">
        <v>71</v>
      </c>
    </row>
    <row r="110" spans="1:7" ht="15" customHeight="1" x14ac:dyDescent="0.25">
      <c r="A110" s="312">
        <v>44426</v>
      </c>
      <c r="B110" s="83" t="s">
        <v>287</v>
      </c>
      <c r="C110" s="258" t="s">
        <v>216</v>
      </c>
      <c r="D110" s="70">
        <v>36300246</v>
      </c>
      <c r="E110" s="107">
        <v>80000</v>
      </c>
      <c r="F110" s="323" t="s">
        <v>557</v>
      </c>
      <c r="G110" s="260" t="s">
        <v>98</v>
      </c>
    </row>
    <row r="111" spans="1:7" ht="15" customHeight="1" x14ac:dyDescent="0.25">
      <c r="A111" s="312">
        <v>44426</v>
      </c>
      <c r="B111" s="83" t="s">
        <v>288</v>
      </c>
      <c r="C111" s="258" t="s">
        <v>289</v>
      </c>
      <c r="D111" s="70">
        <v>49553862</v>
      </c>
      <c r="E111" s="107">
        <v>80000</v>
      </c>
      <c r="F111" s="323" t="s">
        <v>557</v>
      </c>
      <c r="G111" s="260" t="s">
        <v>90</v>
      </c>
    </row>
    <row r="112" spans="1:7" ht="15" customHeight="1" x14ac:dyDescent="0.25">
      <c r="A112" s="312">
        <v>44433</v>
      </c>
      <c r="B112" s="83" t="s">
        <v>293</v>
      </c>
      <c r="C112" s="281" t="s">
        <v>294</v>
      </c>
      <c r="D112" s="70">
        <v>32936775</v>
      </c>
      <c r="E112" s="107">
        <v>80000</v>
      </c>
      <c r="F112" s="323" t="s">
        <v>557</v>
      </c>
      <c r="G112" s="260" t="s">
        <v>408</v>
      </c>
    </row>
    <row r="113" spans="1:7" ht="15" customHeight="1" x14ac:dyDescent="0.25">
      <c r="A113" s="312">
        <v>44434</v>
      </c>
      <c r="B113" s="83" t="s">
        <v>297</v>
      </c>
      <c r="C113" s="281" t="s">
        <v>298</v>
      </c>
      <c r="D113" s="70">
        <v>28205458</v>
      </c>
      <c r="E113" s="107">
        <v>80000</v>
      </c>
      <c r="F113" s="323" t="s">
        <v>557</v>
      </c>
      <c r="G113" s="260" t="s">
        <v>84</v>
      </c>
    </row>
    <row r="114" spans="1:7" ht="15" customHeight="1" x14ac:dyDescent="0.25">
      <c r="A114" s="312">
        <v>44440</v>
      </c>
      <c r="B114" s="83" t="s">
        <v>300</v>
      </c>
      <c r="C114" s="258" t="s">
        <v>301</v>
      </c>
      <c r="D114" s="90">
        <v>1085274818</v>
      </c>
      <c r="E114" s="108">
        <v>80000</v>
      </c>
      <c r="F114" s="323" t="s">
        <v>557</v>
      </c>
      <c r="G114" s="261" t="s">
        <v>410</v>
      </c>
    </row>
    <row r="115" spans="1:7" ht="15" customHeight="1" x14ac:dyDescent="0.25">
      <c r="A115" s="312">
        <v>44442</v>
      </c>
      <c r="B115" s="83" t="s">
        <v>302</v>
      </c>
      <c r="C115" s="281" t="s">
        <v>296</v>
      </c>
      <c r="D115" s="70">
        <v>52778285</v>
      </c>
      <c r="E115" s="108">
        <v>30000</v>
      </c>
      <c r="F115" s="323" t="s">
        <v>557</v>
      </c>
      <c r="G115" s="261" t="s">
        <v>84</v>
      </c>
    </row>
    <row r="116" spans="1:7" ht="15" customHeight="1" x14ac:dyDescent="0.25">
      <c r="A116" s="312">
        <v>44442</v>
      </c>
      <c r="B116" s="83" t="s">
        <v>303</v>
      </c>
      <c r="C116" s="289" t="s">
        <v>304</v>
      </c>
      <c r="D116" s="70">
        <v>12280551</v>
      </c>
      <c r="E116" s="107">
        <v>80000</v>
      </c>
      <c r="F116" s="323" t="s">
        <v>557</v>
      </c>
      <c r="G116" s="261" t="s">
        <v>214</v>
      </c>
    </row>
    <row r="117" spans="1:7" ht="15" customHeight="1" x14ac:dyDescent="0.25">
      <c r="A117" s="312">
        <v>44471</v>
      </c>
      <c r="B117" s="83" t="s">
        <v>318</v>
      </c>
      <c r="C117" s="289" t="s">
        <v>319</v>
      </c>
      <c r="D117" s="70">
        <v>93084895</v>
      </c>
      <c r="E117" s="107">
        <v>80000</v>
      </c>
      <c r="F117" s="323" t="s">
        <v>557</v>
      </c>
      <c r="G117" s="261" t="s">
        <v>210</v>
      </c>
    </row>
    <row r="118" spans="1:7" ht="15" customHeight="1" x14ac:dyDescent="0.25">
      <c r="A118" s="312">
        <v>44531</v>
      </c>
      <c r="B118" s="83" t="s">
        <v>353</v>
      </c>
      <c r="C118" s="289" t="s">
        <v>354</v>
      </c>
      <c r="D118" s="70">
        <v>28834717</v>
      </c>
      <c r="E118" s="107">
        <v>80000</v>
      </c>
      <c r="F118" s="313" t="s">
        <v>557</v>
      </c>
      <c r="G118" s="261" t="s">
        <v>436</v>
      </c>
    </row>
    <row r="119" spans="1:7" ht="15" customHeight="1" x14ac:dyDescent="0.25">
      <c r="A119" s="312">
        <v>44537</v>
      </c>
      <c r="B119" s="83" t="s">
        <v>366</v>
      </c>
      <c r="C119" s="281" t="s">
        <v>177</v>
      </c>
      <c r="D119" s="70">
        <v>10028584</v>
      </c>
      <c r="E119" s="107">
        <v>80000</v>
      </c>
      <c r="F119" s="313" t="s">
        <v>557</v>
      </c>
      <c r="G119" s="261" t="s">
        <v>443</v>
      </c>
    </row>
    <row r="120" spans="1:7" ht="15" customHeight="1" x14ac:dyDescent="0.25">
      <c r="A120" s="312">
        <v>44538</v>
      </c>
      <c r="B120" s="83" t="s">
        <v>367</v>
      </c>
      <c r="C120" s="281" t="s">
        <v>331</v>
      </c>
      <c r="D120" s="70">
        <v>28821525</v>
      </c>
      <c r="E120" s="107">
        <v>80000</v>
      </c>
      <c r="F120" s="313" t="s">
        <v>557</v>
      </c>
      <c r="G120" s="261" t="s">
        <v>444</v>
      </c>
    </row>
    <row r="121" spans="1:7" ht="15" customHeight="1" x14ac:dyDescent="0.25">
      <c r="A121" s="312">
        <v>44543</v>
      </c>
      <c r="B121" s="83" t="s">
        <v>375</v>
      </c>
      <c r="C121" s="281" t="s">
        <v>360</v>
      </c>
      <c r="D121" s="70">
        <v>12239120</v>
      </c>
      <c r="E121" s="107">
        <v>80000</v>
      </c>
      <c r="F121" s="313" t="s">
        <v>557</v>
      </c>
      <c r="G121" s="261" t="s">
        <v>440</v>
      </c>
    </row>
    <row r="122" spans="1:7" ht="15" customHeight="1" x14ac:dyDescent="0.25">
      <c r="A122" s="312">
        <v>44433</v>
      </c>
      <c r="B122" s="83" t="s">
        <v>295</v>
      </c>
      <c r="C122" s="258" t="s">
        <v>296</v>
      </c>
      <c r="D122" s="70">
        <v>52778285</v>
      </c>
      <c r="E122" s="107">
        <v>40000</v>
      </c>
      <c r="F122" s="313" t="s">
        <v>557</v>
      </c>
      <c r="G122" s="260" t="s">
        <v>84</v>
      </c>
    </row>
    <row r="123" spans="1:7" ht="15" customHeight="1" x14ac:dyDescent="0.25">
      <c r="A123" s="353">
        <v>44548</v>
      </c>
      <c r="B123" s="83" t="s">
        <v>382</v>
      </c>
      <c r="C123" s="307" t="s">
        <v>383</v>
      </c>
      <c r="D123" s="90">
        <v>1096647442</v>
      </c>
      <c r="E123" s="108">
        <v>25000</v>
      </c>
      <c r="F123" s="313" t="s">
        <v>557</v>
      </c>
      <c r="G123" s="306" t="s">
        <v>31</v>
      </c>
    </row>
    <row r="124" spans="1:7" ht="15" customHeight="1" x14ac:dyDescent="0.25">
      <c r="A124" s="337">
        <v>44528</v>
      </c>
      <c r="B124" s="292" t="s">
        <v>349</v>
      </c>
      <c r="C124" s="300" t="s">
        <v>350</v>
      </c>
      <c r="D124" s="294">
        <v>15326783</v>
      </c>
      <c r="E124" s="295">
        <v>18000</v>
      </c>
      <c r="F124" s="338" t="s">
        <v>543</v>
      </c>
      <c r="G124" s="297" t="s">
        <v>433</v>
      </c>
    </row>
    <row r="125" spans="1:7" ht="15" customHeight="1" x14ac:dyDescent="0.25">
      <c r="A125" s="337">
        <v>44510</v>
      </c>
      <c r="B125" s="292" t="s">
        <v>338</v>
      </c>
      <c r="C125" s="293" t="s">
        <v>339</v>
      </c>
      <c r="D125" s="294">
        <v>34657804</v>
      </c>
      <c r="E125" s="295">
        <v>4000</v>
      </c>
      <c r="F125" s="338" t="s">
        <v>558</v>
      </c>
      <c r="G125" s="297" t="s">
        <v>104</v>
      </c>
    </row>
    <row r="126" spans="1:7" ht="15" customHeight="1" x14ac:dyDescent="0.25">
      <c r="A126" s="337">
        <v>44528</v>
      </c>
      <c r="B126" s="292" t="s">
        <v>349</v>
      </c>
      <c r="C126" s="300" t="s">
        <v>350</v>
      </c>
      <c r="D126" s="294">
        <v>15326783</v>
      </c>
      <c r="E126" s="295">
        <v>18000</v>
      </c>
      <c r="F126" s="338" t="s">
        <v>558</v>
      </c>
      <c r="G126" s="297" t="s">
        <v>433</v>
      </c>
    </row>
    <row r="127" spans="1:7" ht="15" customHeight="1" x14ac:dyDescent="0.25">
      <c r="A127" s="312">
        <v>44476</v>
      </c>
      <c r="B127" s="83" t="s">
        <v>322</v>
      </c>
      <c r="C127" s="289" t="s">
        <v>319</v>
      </c>
      <c r="D127" s="70">
        <v>93084895</v>
      </c>
      <c r="E127" s="107">
        <v>50000</v>
      </c>
      <c r="F127" s="313" t="s">
        <v>528</v>
      </c>
      <c r="G127" s="261" t="s">
        <v>210</v>
      </c>
    </row>
    <row r="128" spans="1:7" ht="15" customHeight="1" x14ac:dyDescent="0.25">
      <c r="A128" s="312">
        <v>44536</v>
      </c>
      <c r="B128" s="83" t="s">
        <v>363</v>
      </c>
      <c r="C128" s="258" t="s">
        <v>364</v>
      </c>
      <c r="D128" s="70">
        <v>63547626</v>
      </c>
      <c r="E128" s="107">
        <v>45000</v>
      </c>
      <c r="F128" s="313" t="s">
        <v>560</v>
      </c>
      <c r="G128" s="261" t="s">
        <v>441</v>
      </c>
    </row>
    <row r="129" spans="1:7" ht="15" customHeight="1" thickBot="1" x14ac:dyDescent="0.3">
      <c r="A129" s="349">
        <v>44537</v>
      </c>
      <c r="B129" s="128" t="s">
        <v>366</v>
      </c>
      <c r="C129" s="308" t="s">
        <v>177</v>
      </c>
      <c r="D129" s="291">
        <v>10028587</v>
      </c>
      <c r="E129" s="130">
        <v>20000</v>
      </c>
      <c r="F129" s="350" t="s">
        <v>560</v>
      </c>
      <c r="G129" s="351" t="s">
        <v>443</v>
      </c>
    </row>
    <row r="130" spans="1:7" ht="15" customHeight="1" x14ac:dyDescent="0.25">
      <c r="A130" s="312">
        <v>44540</v>
      </c>
      <c r="B130" s="83" t="s">
        <v>369</v>
      </c>
      <c r="C130" s="281" t="s">
        <v>331</v>
      </c>
      <c r="D130" s="70">
        <v>28821525</v>
      </c>
      <c r="E130" s="107">
        <v>141000</v>
      </c>
      <c r="F130" s="313" t="s">
        <v>518</v>
      </c>
      <c r="G130" s="261" t="s">
        <v>447</v>
      </c>
    </row>
    <row r="131" spans="1:7" ht="15" customHeight="1" x14ac:dyDescent="0.25">
      <c r="A131" s="337">
        <v>44524</v>
      </c>
      <c r="B131" s="292" t="s">
        <v>346</v>
      </c>
      <c r="C131" s="298" t="s">
        <v>347</v>
      </c>
      <c r="D131" s="294">
        <v>9533856</v>
      </c>
      <c r="E131" s="295">
        <v>177000</v>
      </c>
      <c r="F131" s="338" t="s">
        <v>559</v>
      </c>
      <c r="G131" s="297" t="s">
        <v>432</v>
      </c>
    </row>
    <row r="132" spans="1:7" ht="15" customHeight="1" x14ac:dyDescent="0.25">
      <c r="A132" s="353">
        <v>44546</v>
      </c>
      <c r="B132" s="83" t="s">
        <v>378</v>
      </c>
      <c r="C132" s="258" t="s">
        <v>374</v>
      </c>
      <c r="D132" s="70">
        <v>33702309</v>
      </c>
      <c r="E132" s="108">
        <v>48200</v>
      </c>
      <c r="F132" s="352" t="s">
        <v>450</v>
      </c>
      <c r="G132" s="306" t="s">
        <v>451</v>
      </c>
    </row>
    <row r="133" spans="1:7" ht="15" customHeight="1" x14ac:dyDescent="0.25">
      <c r="A133" s="312">
        <v>44320</v>
      </c>
      <c r="B133" s="83" t="s">
        <v>82</v>
      </c>
      <c r="C133" s="258" t="s">
        <v>83</v>
      </c>
      <c r="D133" s="280">
        <v>20146808</v>
      </c>
      <c r="E133" s="29">
        <v>10000000</v>
      </c>
      <c r="F133" s="278" t="s">
        <v>524</v>
      </c>
      <c r="G133" s="279" t="s">
        <v>84</v>
      </c>
    </row>
    <row r="134" spans="1:7" ht="15" customHeight="1" x14ac:dyDescent="0.25">
      <c r="A134" s="312">
        <v>44351</v>
      </c>
      <c r="B134" s="83" t="s">
        <v>171</v>
      </c>
      <c r="C134" s="258" t="s">
        <v>172</v>
      </c>
      <c r="D134" s="70">
        <v>10292742</v>
      </c>
      <c r="E134" s="107">
        <v>500000</v>
      </c>
      <c r="F134" s="323" t="s">
        <v>521</v>
      </c>
      <c r="G134" s="261" t="s">
        <v>200</v>
      </c>
    </row>
    <row r="135" spans="1:7" ht="15" customHeight="1" x14ac:dyDescent="0.25">
      <c r="A135" s="371">
        <v>44217</v>
      </c>
      <c r="B135" s="83" t="s">
        <v>57</v>
      </c>
      <c r="C135" s="254" t="s">
        <v>14</v>
      </c>
      <c r="D135" s="47">
        <v>17690414</v>
      </c>
      <c r="E135" s="29">
        <v>56000</v>
      </c>
      <c r="F135" s="278" t="s">
        <v>160</v>
      </c>
      <c r="G135" s="279" t="s">
        <v>15</v>
      </c>
    </row>
    <row r="136" spans="1:7" ht="15" customHeight="1" x14ac:dyDescent="0.25">
      <c r="A136" s="312">
        <v>44335</v>
      </c>
      <c r="B136" s="83" t="s">
        <v>91</v>
      </c>
      <c r="C136" s="258" t="s">
        <v>92</v>
      </c>
      <c r="D136" s="46">
        <v>19494308</v>
      </c>
      <c r="E136" s="29">
        <v>50000</v>
      </c>
      <c r="F136" s="279" t="s">
        <v>160</v>
      </c>
      <c r="G136" s="279" t="s">
        <v>71</v>
      </c>
    </row>
    <row r="137" spans="1:7" ht="15" customHeight="1" x14ac:dyDescent="0.25">
      <c r="A137" s="312">
        <v>44336</v>
      </c>
      <c r="B137" s="83" t="s">
        <v>94</v>
      </c>
      <c r="C137" s="258" t="s">
        <v>95</v>
      </c>
      <c r="D137" s="46">
        <v>15921453</v>
      </c>
      <c r="E137" s="29">
        <v>135000</v>
      </c>
      <c r="F137" s="279" t="s">
        <v>160</v>
      </c>
      <c r="G137" s="279" t="s">
        <v>71</v>
      </c>
    </row>
    <row r="138" spans="1:7" ht="15" customHeight="1" x14ac:dyDescent="0.25">
      <c r="A138" s="312">
        <v>44336</v>
      </c>
      <c r="B138" s="83" t="s">
        <v>96</v>
      </c>
      <c r="C138" s="258" t="s">
        <v>97</v>
      </c>
      <c r="D138" s="46">
        <v>86058186</v>
      </c>
      <c r="E138" s="29">
        <v>20000</v>
      </c>
      <c r="F138" s="279" t="s">
        <v>160</v>
      </c>
      <c r="G138" s="279" t="s">
        <v>98</v>
      </c>
    </row>
    <row r="139" spans="1:7" ht="15" customHeight="1" x14ac:dyDescent="0.25">
      <c r="A139" s="312">
        <v>44336</v>
      </c>
      <c r="B139" s="83" t="s">
        <v>99</v>
      </c>
      <c r="C139" s="258" t="s">
        <v>100</v>
      </c>
      <c r="D139" s="46">
        <v>12623600</v>
      </c>
      <c r="E139" s="29">
        <v>100000</v>
      </c>
      <c r="F139" s="279" t="s">
        <v>160</v>
      </c>
      <c r="G139" s="279" t="s">
        <v>101</v>
      </c>
    </row>
    <row r="140" spans="1:7" ht="15" customHeight="1" x14ac:dyDescent="0.25">
      <c r="A140" s="312">
        <v>44336</v>
      </c>
      <c r="B140" s="83" t="s">
        <v>105</v>
      </c>
      <c r="C140" s="258" t="s">
        <v>106</v>
      </c>
      <c r="D140" s="46">
        <v>33915571</v>
      </c>
      <c r="E140" s="29">
        <v>100000</v>
      </c>
      <c r="F140" s="279" t="s">
        <v>160</v>
      </c>
      <c r="G140" s="279" t="s">
        <v>107</v>
      </c>
    </row>
    <row r="141" spans="1:7" ht="15" customHeight="1" x14ac:dyDescent="0.25">
      <c r="A141" s="312">
        <v>44336</v>
      </c>
      <c r="B141" s="83" t="s">
        <v>109</v>
      </c>
      <c r="C141" s="258" t="s">
        <v>110</v>
      </c>
      <c r="D141" s="46">
        <v>1032488526</v>
      </c>
      <c r="E141" s="29">
        <v>50000</v>
      </c>
      <c r="F141" s="279" t="s">
        <v>160</v>
      </c>
      <c r="G141" s="279"/>
    </row>
    <row r="142" spans="1:7" ht="15" customHeight="1" x14ac:dyDescent="0.25">
      <c r="A142" s="312">
        <v>44337</v>
      </c>
      <c r="B142" s="83" t="s">
        <v>113</v>
      </c>
      <c r="C142" s="258" t="s">
        <v>114</v>
      </c>
      <c r="D142" s="46">
        <v>75083451</v>
      </c>
      <c r="E142" s="29">
        <v>50000</v>
      </c>
      <c r="F142" s="279" t="s">
        <v>160</v>
      </c>
      <c r="G142" s="279" t="s">
        <v>115</v>
      </c>
    </row>
    <row r="143" spans="1:7" ht="15" customHeight="1" x14ac:dyDescent="0.25">
      <c r="A143" s="312">
        <v>44337</v>
      </c>
      <c r="B143" s="83" t="s">
        <v>116</v>
      </c>
      <c r="C143" s="258" t="s">
        <v>117</v>
      </c>
      <c r="D143" s="46">
        <v>29477167</v>
      </c>
      <c r="E143" s="29">
        <v>50000</v>
      </c>
      <c r="F143" s="279" t="s">
        <v>160</v>
      </c>
      <c r="G143" s="279" t="s">
        <v>118</v>
      </c>
    </row>
    <row r="144" spans="1:7" ht="15" customHeight="1" x14ac:dyDescent="0.25">
      <c r="A144" s="312">
        <v>44337</v>
      </c>
      <c r="B144" s="83" t="s">
        <v>119</v>
      </c>
      <c r="C144" s="258" t="s">
        <v>120</v>
      </c>
      <c r="D144" s="46">
        <v>16359436</v>
      </c>
      <c r="E144" s="29">
        <v>200000</v>
      </c>
      <c r="F144" s="279" t="s">
        <v>160</v>
      </c>
      <c r="G144" s="279" t="s">
        <v>118</v>
      </c>
    </row>
    <row r="145" spans="1:7" ht="15" customHeight="1" x14ac:dyDescent="0.25">
      <c r="A145" s="312">
        <v>44338</v>
      </c>
      <c r="B145" s="83" t="s">
        <v>122</v>
      </c>
      <c r="C145" s="258" t="s">
        <v>123</v>
      </c>
      <c r="D145" s="46">
        <v>93124290</v>
      </c>
      <c r="E145" s="29">
        <v>100000</v>
      </c>
      <c r="F145" s="279" t="s">
        <v>160</v>
      </c>
      <c r="G145" s="279"/>
    </row>
    <row r="146" spans="1:7" ht="15" customHeight="1" x14ac:dyDescent="0.25">
      <c r="A146" s="312">
        <v>44338</v>
      </c>
      <c r="B146" s="83" t="s">
        <v>124</v>
      </c>
      <c r="C146" s="258" t="s">
        <v>125</v>
      </c>
      <c r="D146" s="46">
        <v>39350897</v>
      </c>
      <c r="E146" s="29">
        <v>130000</v>
      </c>
      <c r="F146" s="279" t="s">
        <v>160</v>
      </c>
      <c r="G146" s="279"/>
    </row>
    <row r="147" spans="1:7" ht="15" customHeight="1" x14ac:dyDescent="0.25">
      <c r="A147" s="312">
        <v>44338</v>
      </c>
      <c r="B147" s="83" t="s">
        <v>126</v>
      </c>
      <c r="C147" s="258" t="s">
        <v>117</v>
      </c>
      <c r="D147" s="46">
        <v>29477167</v>
      </c>
      <c r="E147" s="29">
        <v>100000</v>
      </c>
      <c r="F147" s="279" t="s">
        <v>160</v>
      </c>
      <c r="G147" s="279"/>
    </row>
    <row r="148" spans="1:7" ht="15" customHeight="1" x14ac:dyDescent="0.25">
      <c r="A148" s="312">
        <v>44338</v>
      </c>
      <c r="B148" s="83" t="s">
        <v>127</v>
      </c>
      <c r="C148" s="258" t="s">
        <v>525</v>
      </c>
      <c r="D148" s="46"/>
      <c r="E148" s="29">
        <v>160000</v>
      </c>
      <c r="F148" s="279" t="s">
        <v>160</v>
      </c>
      <c r="G148" s="279"/>
    </row>
    <row r="149" spans="1:7" ht="15" customHeight="1" thickBot="1" x14ac:dyDescent="0.3">
      <c r="A149" s="349">
        <v>44338</v>
      </c>
      <c r="B149" s="128" t="s">
        <v>130</v>
      </c>
      <c r="C149" s="290" t="s">
        <v>131</v>
      </c>
      <c r="D149" s="46">
        <v>21419964</v>
      </c>
      <c r="E149" s="139">
        <v>50000</v>
      </c>
      <c r="F149" s="279" t="s">
        <v>160</v>
      </c>
      <c r="G149" s="380"/>
    </row>
    <row r="150" spans="1:7" ht="15" customHeight="1" x14ac:dyDescent="0.25">
      <c r="A150" s="312">
        <v>44341</v>
      </c>
      <c r="B150" s="83" t="s">
        <v>133</v>
      </c>
      <c r="C150" s="258" t="s">
        <v>134</v>
      </c>
      <c r="D150" s="46">
        <v>1116269570</v>
      </c>
      <c r="E150" s="29">
        <v>200000</v>
      </c>
      <c r="F150" s="279" t="s">
        <v>160</v>
      </c>
      <c r="G150" s="279"/>
    </row>
    <row r="151" spans="1:7" ht="15" customHeight="1" x14ac:dyDescent="0.25">
      <c r="A151" s="312">
        <v>44342</v>
      </c>
      <c r="B151" s="83" t="s">
        <v>142</v>
      </c>
      <c r="C151" s="258" t="s">
        <v>143</v>
      </c>
      <c r="D151" s="46">
        <v>40433041</v>
      </c>
      <c r="E151" s="29">
        <v>50000</v>
      </c>
      <c r="F151" s="279" t="s">
        <v>160</v>
      </c>
      <c r="G151" s="279"/>
    </row>
    <row r="152" spans="1:7" ht="15" customHeight="1" x14ac:dyDescent="0.25">
      <c r="A152" s="312">
        <v>44349</v>
      </c>
      <c r="B152" s="83" t="s">
        <v>167</v>
      </c>
      <c r="C152" s="258" t="s">
        <v>117</v>
      </c>
      <c r="D152" s="88">
        <v>29477167</v>
      </c>
      <c r="E152" s="282">
        <v>20000</v>
      </c>
      <c r="F152" s="279" t="s">
        <v>160</v>
      </c>
      <c r="G152" s="260" t="s">
        <v>118</v>
      </c>
    </row>
    <row r="153" spans="1:7" ht="15" customHeight="1" x14ac:dyDescent="0.25">
      <c r="A153" s="312">
        <v>44368</v>
      </c>
      <c r="B153" s="83" t="s">
        <v>187</v>
      </c>
      <c r="C153" s="258" t="s">
        <v>117</v>
      </c>
      <c r="D153" s="88">
        <v>29477167</v>
      </c>
      <c r="E153" s="107">
        <v>118000</v>
      </c>
      <c r="F153" s="279" t="s">
        <v>160</v>
      </c>
      <c r="G153" s="260" t="s">
        <v>118</v>
      </c>
    </row>
    <row r="154" spans="1:7" ht="15" customHeight="1" x14ac:dyDescent="0.25">
      <c r="A154" s="312">
        <v>44393</v>
      </c>
      <c r="B154" s="83" t="s">
        <v>258</v>
      </c>
      <c r="C154" s="258" t="s">
        <v>259</v>
      </c>
      <c r="D154" s="23">
        <v>12198834</v>
      </c>
      <c r="E154" s="107">
        <v>50000</v>
      </c>
      <c r="F154" s="279" t="s">
        <v>160</v>
      </c>
      <c r="G154" s="266" t="s">
        <v>397</v>
      </c>
    </row>
    <row r="155" spans="1:7" ht="15" customHeight="1" x14ac:dyDescent="0.25">
      <c r="A155" s="463">
        <v>44209</v>
      </c>
      <c r="B155" s="384" t="s">
        <v>56</v>
      </c>
      <c r="C155" s="464" t="s">
        <v>11</v>
      </c>
      <c r="D155" s="465"/>
      <c r="E155" s="466">
        <v>9.66</v>
      </c>
      <c r="F155" s="467" t="s">
        <v>519</v>
      </c>
      <c r="G155" s="468"/>
    </row>
    <row r="156" spans="1:7" ht="15" customHeight="1" x14ac:dyDescent="0.25">
      <c r="A156" s="463">
        <v>44255</v>
      </c>
      <c r="B156" s="384" t="s">
        <v>59</v>
      </c>
      <c r="C156" s="464" t="s">
        <v>68</v>
      </c>
      <c r="D156" s="469"/>
      <c r="E156" s="466">
        <v>3.58</v>
      </c>
      <c r="F156" s="467" t="s">
        <v>519</v>
      </c>
      <c r="G156" s="468" t="s">
        <v>51</v>
      </c>
    </row>
    <row r="157" spans="1:7" ht="15" customHeight="1" x14ac:dyDescent="0.25">
      <c r="A157" s="463">
        <v>44286</v>
      </c>
      <c r="B157" s="384" t="s">
        <v>61</v>
      </c>
      <c r="C157" s="464" t="s">
        <v>68</v>
      </c>
      <c r="D157" s="470"/>
      <c r="E157" s="466">
        <v>1.02</v>
      </c>
      <c r="F157" s="467" t="s">
        <v>519</v>
      </c>
      <c r="G157" s="468"/>
    </row>
    <row r="158" spans="1:7" ht="15" customHeight="1" x14ac:dyDescent="0.25">
      <c r="A158" s="463">
        <v>44316</v>
      </c>
      <c r="B158" s="384" t="s">
        <v>79</v>
      </c>
      <c r="C158" s="464" t="s">
        <v>80</v>
      </c>
      <c r="D158" s="470" t="s">
        <v>50</v>
      </c>
      <c r="E158" s="466">
        <v>81.290000000000006</v>
      </c>
      <c r="F158" s="467" t="s">
        <v>519</v>
      </c>
      <c r="G158" s="468" t="s">
        <v>51</v>
      </c>
    </row>
    <row r="159" spans="1:7" ht="15" customHeight="1" x14ac:dyDescent="0.25">
      <c r="A159" s="463">
        <v>44377</v>
      </c>
      <c r="B159" s="384" t="s">
        <v>195</v>
      </c>
      <c r="C159" s="464" t="s">
        <v>80</v>
      </c>
      <c r="D159" s="471" t="s">
        <v>50</v>
      </c>
      <c r="E159" s="472">
        <v>1210.81</v>
      </c>
      <c r="F159" s="467" t="s">
        <v>519</v>
      </c>
      <c r="G159" s="473" t="s">
        <v>51</v>
      </c>
    </row>
    <row r="160" spans="1:7" ht="15" customHeight="1" x14ac:dyDescent="0.25">
      <c r="A160" s="463">
        <v>44408</v>
      </c>
      <c r="B160" s="384" t="s">
        <v>271</v>
      </c>
      <c r="C160" s="464" t="s">
        <v>80</v>
      </c>
      <c r="D160" s="471" t="s">
        <v>50</v>
      </c>
      <c r="E160" s="472">
        <v>1210.33</v>
      </c>
      <c r="F160" s="467" t="s">
        <v>519</v>
      </c>
      <c r="G160" s="473"/>
    </row>
    <row r="161" spans="1:7" ht="15" customHeight="1" x14ac:dyDescent="0.25">
      <c r="A161" s="463">
        <v>44439</v>
      </c>
      <c r="B161" s="384" t="s">
        <v>299</v>
      </c>
      <c r="C161" s="474" t="s">
        <v>80</v>
      </c>
      <c r="D161" s="471" t="s">
        <v>50</v>
      </c>
      <c r="E161" s="472">
        <v>776.76</v>
      </c>
      <c r="F161" s="467" t="s">
        <v>519</v>
      </c>
      <c r="G161" s="473" t="s">
        <v>51</v>
      </c>
    </row>
    <row r="162" spans="1:7" ht="15" customHeight="1" x14ac:dyDescent="0.25">
      <c r="A162" s="463">
        <v>44469</v>
      </c>
      <c r="B162" s="384" t="s">
        <v>316</v>
      </c>
      <c r="C162" s="464" t="s">
        <v>80</v>
      </c>
      <c r="D162" s="471" t="s">
        <v>50</v>
      </c>
      <c r="E162" s="472">
        <v>327.45</v>
      </c>
      <c r="F162" s="467" t="s">
        <v>519</v>
      </c>
      <c r="G162" s="473" t="s">
        <v>51</v>
      </c>
    </row>
    <row r="163" spans="1:7" ht="15" customHeight="1" x14ac:dyDescent="0.25">
      <c r="A163" s="463">
        <v>44500</v>
      </c>
      <c r="B163" s="384" t="s">
        <v>332</v>
      </c>
      <c r="C163" s="464" t="s">
        <v>80</v>
      </c>
      <c r="D163" s="471" t="s">
        <v>50</v>
      </c>
      <c r="E163" s="475">
        <v>161.08000000000001</v>
      </c>
      <c r="F163" s="467" t="s">
        <v>519</v>
      </c>
      <c r="G163" s="476"/>
    </row>
    <row r="164" spans="1:7" ht="15" customHeight="1" x14ac:dyDescent="0.25">
      <c r="A164" s="463">
        <v>44530</v>
      </c>
      <c r="B164" s="477" t="s">
        <v>352</v>
      </c>
      <c r="C164" s="478" t="s">
        <v>80</v>
      </c>
      <c r="D164" s="479" t="s">
        <v>50</v>
      </c>
      <c r="E164" s="480">
        <v>128.63</v>
      </c>
      <c r="F164" s="467" t="s">
        <v>519</v>
      </c>
      <c r="G164" s="481" t="s">
        <v>51</v>
      </c>
    </row>
    <row r="165" spans="1:7" ht="15" customHeight="1" x14ac:dyDescent="0.25">
      <c r="A165" s="482">
        <v>44561</v>
      </c>
      <c r="B165" s="384" t="s">
        <v>387</v>
      </c>
      <c r="C165" s="474" t="s">
        <v>80</v>
      </c>
      <c r="D165" s="471" t="s">
        <v>50</v>
      </c>
      <c r="E165" s="475">
        <v>647.08000000000004</v>
      </c>
      <c r="F165" s="483" t="s">
        <v>519</v>
      </c>
      <c r="G165" s="476" t="s">
        <v>51</v>
      </c>
    </row>
    <row r="166" spans="1:7" ht="15" customHeight="1" x14ac:dyDescent="0.25">
      <c r="A166" s="463">
        <v>44347</v>
      </c>
      <c r="B166" s="384"/>
      <c r="C166" s="474" t="s">
        <v>80</v>
      </c>
      <c r="D166" s="465"/>
      <c r="E166" s="484">
        <v>1103.6400000000001</v>
      </c>
      <c r="F166" s="467" t="s">
        <v>519</v>
      </c>
      <c r="G166" s="468"/>
    </row>
    <row r="167" spans="1:7" ht="15" customHeight="1" x14ac:dyDescent="0.25">
      <c r="A167" s="312">
        <v>44362</v>
      </c>
      <c r="B167" s="83" t="s">
        <v>180</v>
      </c>
      <c r="C167" s="258" t="s">
        <v>181</v>
      </c>
      <c r="D167" s="70">
        <v>1130614506</v>
      </c>
      <c r="E167" s="107">
        <v>400000</v>
      </c>
      <c r="F167" s="314" t="s">
        <v>208</v>
      </c>
      <c r="G167" s="260" t="s">
        <v>207</v>
      </c>
    </row>
    <row r="168" spans="1:7" ht="15" customHeight="1" x14ac:dyDescent="0.25">
      <c r="A168" s="312">
        <v>44342</v>
      </c>
      <c r="B168" s="83" t="s">
        <v>137</v>
      </c>
      <c r="C168" s="258" t="s">
        <v>138</v>
      </c>
      <c r="D168" s="46">
        <v>12142359</v>
      </c>
      <c r="E168" s="29">
        <v>100000</v>
      </c>
      <c r="F168" s="279" t="s">
        <v>164</v>
      </c>
      <c r="G168" s="279"/>
    </row>
    <row r="169" spans="1:7" ht="15" customHeight="1" x14ac:dyDescent="0.25">
      <c r="A169" s="312">
        <v>44342</v>
      </c>
      <c r="B169" s="83" t="s">
        <v>140</v>
      </c>
      <c r="C169" s="258" t="s">
        <v>141</v>
      </c>
      <c r="D169" s="46">
        <v>1061691831</v>
      </c>
      <c r="E169" s="29">
        <v>40000</v>
      </c>
      <c r="F169" s="279" t="s">
        <v>164</v>
      </c>
      <c r="G169" s="279"/>
    </row>
    <row r="170" spans="1:7" ht="15" customHeight="1" x14ac:dyDescent="0.25">
      <c r="A170" s="337">
        <v>44510</v>
      </c>
      <c r="B170" s="292" t="s">
        <v>338</v>
      </c>
      <c r="C170" s="293" t="s">
        <v>339</v>
      </c>
      <c r="D170" s="294">
        <v>34657803</v>
      </c>
      <c r="E170" s="295">
        <v>20000</v>
      </c>
      <c r="F170" s="338" t="s">
        <v>427</v>
      </c>
      <c r="G170" s="297" t="s">
        <v>104</v>
      </c>
    </row>
    <row r="171" spans="1:7" ht="15" customHeight="1" x14ac:dyDescent="0.25">
      <c r="A171" s="337">
        <v>44528</v>
      </c>
      <c r="B171" s="292" t="s">
        <v>349</v>
      </c>
      <c r="C171" s="300" t="s">
        <v>350</v>
      </c>
      <c r="D171" s="294">
        <v>15326783</v>
      </c>
      <c r="E171" s="295">
        <v>60000</v>
      </c>
      <c r="F171" s="338" t="s">
        <v>427</v>
      </c>
      <c r="G171" s="297" t="s">
        <v>433</v>
      </c>
    </row>
    <row r="172" spans="1:7" ht="15" customHeight="1" x14ac:dyDescent="0.25">
      <c r="A172" s="312">
        <v>44286</v>
      </c>
      <c r="B172" s="83" t="s">
        <v>60</v>
      </c>
      <c r="C172" s="258" t="s">
        <v>70</v>
      </c>
      <c r="D172" s="46">
        <v>10141551</v>
      </c>
      <c r="E172" s="29">
        <v>100000</v>
      </c>
      <c r="F172" s="279" t="s">
        <v>156</v>
      </c>
      <c r="G172" s="279" t="s">
        <v>71</v>
      </c>
    </row>
    <row r="173" spans="1:7" ht="15" customHeight="1" x14ac:dyDescent="0.25">
      <c r="A173" s="312">
        <v>80775</v>
      </c>
      <c r="B173" s="83" t="s">
        <v>58</v>
      </c>
      <c r="C173" s="283" t="s">
        <v>66</v>
      </c>
      <c r="D173" s="374">
        <v>75080145</v>
      </c>
      <c r="E173" s="29">
        <v>200000</v>
      </c>
      <c r="F173" s="279" t="s">
        <v>155</v>
      </c>
      <c r="G173" s="279" t="s">
        <v>67</v>
      </c>
    </row>
    <row r="174" spans="1:7" ht="15" customHeight="1" x14ac:dyDescent="0.25">
      <c r="A174" s="312">
        <v>44423</v>
      </c>
      <c r="B174" s="83" t="s">
        <v>279</v>
      </c>
      <c r="C174" s="283" t="s">
        <v>117</v>
      </c>
      <c r="D174" s="326">
        <v>29477167</v>
      </c>
      <c r="E174" s="107">
        <v>50000</v>
      </c>
      <c r="F174" s="313" t="s">
        <v>405</v>
      </c>
      <c r="G174" s="261" t="s">
        <v>118</v>
      </c>
    </row>
    <row r="175" spans="1:7" ht="15" customHeight="1" x14ac:dyDescent="0.25">
      <c r="A175" s="312">
        <v>44423</v>
      </c>
      <c r="B175" s="83" t="s">
        <v>280</v>
      </c>
      <c r="C175" s="283" t="s">
        <v>177</v>
      </c>
      <c r="D175" s="326">
        <v>10028584</v>
      </c>
      <c r="E175" s="107">
        <v>200000</v>
      </c>
      <c r="F175" s="313" t="s">
        <v>405</v>
      </c>
      <c r="G175" s="261" t="s">
        <v>203</v>
      </c>
    </row>
    <row r="176" spans="1:7" ht="15" customHeight="1" x14ac:dyDescent="0.25">
      <c r="A176" s="312">
        <v>44540</v>
      </c>
      <c r="B176" s="83" t="s">
        <v>368</v>
      </c>
      <c r="C176" s="281" t="s">
        <v>252</v>
      </c>
      <c r="D176" s="70">
        <v>7573699</v>
      </c>
      <c r="E176" s="107">
        <v>784000</v>
      </c>
      <c r="F176" s="313" t="s">
        <v>445</v>
      </c>
      <c r="G176" s="261"/>
    </row>
    <row r="177" spans="1:7" ht="15" customHeight="1" x14ac:dyDescent="0.25">
      <c r="A177" s="312">
        <v>44378</v>
      </c>
      <c r="B177" s="98" t="s">
        <v>380</v>
      </c>
      <c r="C177" s="283" t="s">
        <v>388</v>
      </c>
      <c r="D177" s="329"/>
      <c r="E177" s="108"/>
      <c r="F177" s="313"/>
      <c r="G177" s="261"/>
    </row>
    <row r="178" spans="1:7" ht="15" customHeight="1" x14ac:dyDescent="0.25">
      <c r="A178" s="312">
        <v>44388</v>
      </c>
      <c r="B178" s="83" t="s">
        <v>253</v>
      </c>
      <c r="C178" s="283" t="s">
        <v>136</v>
      </c>
      <c r="D178" s="23">
        <v>80236784</v>
      </c>
      <c r="E178" s="107"/>
      <c r="F178" s="313"/>
      <c r="G178" s="266"/>
    </row>
    <row r="179" spans="1:7" x14ac:dyDescent="0.25">
      <c r="A179" s="312"/>
      <c r="B179" s="83"/>
      <c r="C179" s="258"/>
      <c r="D179" s="23"/>
      <c r="E179" s="244"/>
      <c r="F179" s="313"/>
      <c r="G179" s="266"/>
    </row>
    <row r="180" spans="1:7" ht="15.75" thickBot="1" x14ac:dyDescent="0.3">
      <c r="A180" s="349"/>
      <c r="B180" s="128"/>
      <c r="C180" s="290"/>
      <c r="D180" s="354"/>
      <c r="E180" s="355"/>
      <c r="F180" s="350"/>
      <c r="G180" s="356"/>
    </row>
    <row r="181" spans="1:7" x14ac:dyDescent="0.25">
      <c r="E181" s="171">
        <f>SUM(E2:E180)</f>
        <v>46630711.329999998</v>
      </c>
      <c r="G181" s="256"/>
    </row>
    <row r="182" spans="1:7" x14ac:dyDescent="0.25">
      <c r="E182" s="171">
        <f>SUM(E34:E40)+E42+E133</f>
        <v>16357000</v>
      </c>
      <c r="F182" s="310" t="s">
        <v>564</v>
      </c>
    </row>
    <row r="183" spans="1:7" x14ac:dyDescent="0.25">
      <c r="E183" s="171">
        <f>SUM(E155:E166)</f>
        <v>5661.33</v>
      </c>
      <c r="F183" s="310" t="s">
        <v>565</v>
      </c>
    </row>
    <row r="184" spans="1:7" x14ac:dyDescent="0.25">
      <c r="E184" s="171">
        <f>+E181-E182-E183</f>
        <v>30268050</v>
      </c>
      <c r="F184" s="310" t="s">
        <v>566</v>
      </c>
    </row>
  </sheetData>
  <sortState xmlns:xlrd2="http://schemas.microsoft.com/office/spreadsheetml/2017/richdata2" ref="A4:G176">
    <sortCondition ref="F4:F176"/>
  </sortState>
  <mergeCells count="1">
    <mergeCell ref="A1:G1"/>
  </mergeCells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0"/>
  <sheetViews>
    <sheetView topLeftCell="A67" zoomScale="91" zoomScaleNormal="91" workbookViewId="0">
      <selection activeCell="E85" sqref="E85"/>
    </sheetView>
  </sheetViews>
  <sheetFormatPr baseColWidth="10" defaultRowHeight="15" x14ac:dyDescent="0.25"/>
  <cols>
    <col min="1" max="1" width="11" style="1" customWidth="1"/>
    <col min="2" max="2" width="8.5703125" style="1" customWidth="1"/>
    <col min="3" max="3" width="31" style="1" customWidth="1"/>
    <col min="4" max="4" width="16.28515625" style="1" customWidth="1"/>
    <col min="5" max="5" width="13.42578125" style="1" customWidth="1"/>
    <col min="6" max="6" width="15.42578125" style="1" customWidth="1"/>
    <col min="7" max="7" width="16.85546875" style="243" customWidth="1"/>
    <col min="8" max="8" width="19.140625" style="1" customWidth="1"/>
    <col min="9" max="16384" width="11.42578125" style="1"/>
  </cols>
  <sheetData>
    <row r="1" spans="1:8" ht="15.75" thickBot="1" x14ac:dyDescent="0.3"/>
    <row r="2" spans="1:8" ht="81.75" customHeight="1" thickBot="1" x14ac:dyDescent="0.3">
      <c r="A2" s="600"/>
      <c r="B2" s="601"/>
      <c r="C2" s="601"/>
      <c r="D2" s="601"/>
      <c r="E2" s="601"/>
      <c r="F2" s="601"/>
      <c r="G2" s="601"/>
      <c r="H2" s="601"/>
    </row>
    <row r="3" spans="1:8" ht="11.25" customHeight="1" x14ac:dyDescent="0.25">
      <c r="A3" s="604" t="s">
        <v>0</v>
      </c>
      <c r="B3" s="606" t="s">
        <v>1</v>
      </c>
      <c r="C3" s="608" t="s">
        <v>2</v>
      </c>
      <c r="D3" s="608" t="s">
        <v>6</v>
      </c>
      <c r="E3" s="610" t="s">
        <v>165</v>
      </c>
      <c r="F3" s="610" t="s">
        <v>166</v>
      </c>
      <c r="G3" s="612" t="s">
        <v>9</v>
      </c>
      <c r="H3" s="66"/>
    </row>
    <row r="4" spans="1:8" ht="34.5" customHeight="1" x14ac:dyDescent="0.25">
      <c r="A4" s="605"/>
      <c r="B4" s="607"/>
      <c r="C4" s="609"/>
      <c r="D4" s="609"/>
      <c r="E4" s="611"/>
      <c r="F4" s="611"/>
      <c r="G4" s="613"/>
      <c r="H4" s="65" t="s">
        <v>2</v>
      </c>
    </row>
    <row r="5" spans="1:8" s="2" customFormat="1" ht="37.5" customHeight="1" x14ac:dyDescent="0.2">
      <c r="A5" s="37">
        <v>44210</v>
      </c>
      <c r="B5" s="18" t="s">
        <v>17</v>
      </c>
      <c r="C5" s="11" t="s">
        <v>18</v>
      </c>
      <c r="D5" s="23"/>
      <c r="E5" s="16"/>
      <c r="F5" s="16"/>
      <c r="G5" s="76">
        <f>50.68+12670+1072.4+400</f>
        <v>14193.08</v>
      </c>
      <c r="H5" s="67" t="s">
        <v>10</v>
      </c>
    </row>
    <row r="6" spans="1:8" s="2" customFormat="1" ht="25.5" customHeight="1" x14ac:dyDescent="0.2">
      <c r="A6" s="37">
        <v>44212</v>
      </c>
      <c r="B6" s="18" t="s">
        <v>19</v>
      </c>
      <c r="C6" s="11" t="s">
        <v>25</v>
      </c>
      <c r="D6" s="23"/>
      <c r="E6" s="24" t="s">
        <v>31</v>
      </c>
      <c r="F6" s="24"/>
      <c r="G6" s="76">
        <v>32100</v>
      </c>
      <c r="H6" s="67" t="s">
        <v>10</v>
      </c>
    </row>
    <row r="7" spans="1:8" s="2" customFormat="1" ht="25.5" customHeight="1" x14ac:dyDescent="0.2">
      <c r="A7" s="37">
        <v>44212</v>
      </c>
      <c r="B7" s="18" t="s">
        <v>20</v>
      </c>
      <c r="C7" s="11" t="s">
        <v>29</v>
      </c>
      <c r="D7" s="23">
        <v>1061691831</v>
      </c>
      <c r="E7" s="24" t="s">
        <v>31</v>
      </c>
      <c r="F7" s="24"/>
      <c r="G7" s="76">
        <v>26000</v>
      </c>
      <c r="H7" s="67" t="s">
        <v>10</v>
      </c>
    </row>
    <row r="8" spans="1:8" s="2" customFormat="1" ht="25.5" customHeight="1" x14ac:dyDescent="0.2">
      <c r="A8" s="37">
        <v>44212</v>
      </c>
      <c r="B8" s="18" t="s">
        <v>21</v>
      </c>
      <c r="C8" s="11" t="s">
        <v>26</v>
      </c>
      <c r="D8" s="23">
        <v>1023913360</v>
      </c>
      <c r="E8" s="24" t="s">
        <v>30</v>
      </c>
      <c r="F8" s="24"/>
      <c r="G8" s="76">
        <v>100000</v>
      </c>
      <c r="H8" s="67" t="s">
        <v>34</v>
      </c>
    </row>
    <row r="9" spans="1:8" ht="22.5" x14ac:dyDescent="0.25">
      <c r="A9" s="37">
        <v>44212</v>
      </c>
      <c r="B9" s="18" t="s">
        <v>22</v>
      </c>
      <c r="C9" s="11" t="s">
        <v>32</v>
      </c>
      <c r="D9" s="22">
        <v>1143854609</v>
      </c>
      <c r="E9" s="25" t="s">
        <v>33</v>
      </c>
      <c r="F9" s="25"/>
      <c r="G9" s="76">
        <v>110000</v>
      </c>
      <c r="H9" s="68" t="s">
        <v>13</v>
      </c>
    </row>
    <row r="10" spans="1:8" ht="22.5" x14ac:dyDescent="0.25">
      <c r="A10" s="37">
        <v>44216</v>
      </c>
      <c r="B10" s="18" t="s">
        <v>23</v>
      </c>
      <c r="C10" s="11" t="s">
        <v>28</v>
      </c>
      <c r="D10" s="22">
        <v>19589613</v>
      </c>
      <c r="E10" s="25" t="s">
        <v>35</v>
      </c>
      <c r="F10" s="25"/>
      <c r="G10" s="76">
        <v>100000</v>
      </c>
      <c r="H10" s="67" t="s">
        <v>34</v>
      </c>
    </row>
    <row r="11" spans="1:8" ht="26.25" x14ac:dyDescent="0.25">
      <c r="A11" s="37">
        <v>44239</v>
      </c>
      <c r="B11" s="26" t="s">
        <v>37</v>
      </c>
      <c r="C11" s="11" t="s">
        <v>38</v>
      </c>
      <c r="D11" s="23"/>
      <c r="E11" s="16"/>
      <c r="F11" s="16"/>
      <c r="G11" s="76">
        <v>12720.68</v>
      </c>
      <c r="H11" s="67" t="s">
        <v>10</v>
      </c>
    </row>
    <row r="12" spans="1:8" ht="26.25" x14ac:dyDescent="0.25">
      <c r="A12" s="37">
        <v>44258</v>
      </c>
      <c r="B12" s="26" t="s">
        <v>39</v>
      </c>
      <c r="C12" s="11" t="s">
        <v>40</v>
      </c>
      <c r="D12" s="10">
        <v>31867582</v>
      </c>
      <c r="E12" s="14" t="s">
        <v>41</v>
      </c>
      <c r="F12" s="14"/>
      <c r="G12" s="76">
        <v>238000</v>
      </c>
      <c r="H12" s="67" t="s">
        <v>10</v>
      </c>
    </row>
    <row r="13" spans="1:8" ht="22.5" x14ac:dyDescent="0.25">
      <c r="A13" s="37">
        <v>44286</v>
      </c>
      <c r="B13" s="26" t="s">
        <v>42</v>
      </c>
      <c r="C13" s="11" t="s">
        <v>43</v>
      </c>
      <c r="D13" s="27"/>
      <c r="E13" s="28"/>
      <c r="F13" s="28"/>
      <c r="G13" s="76">
        <v>13672.68</v>
      </c>
      <c r="H13" s="67" t="s">
        <v>10</v>
      </c>
    </row>
    <row r="14" spans="1:8" x14ac:dyDescent="0.25">
      <c r="A14" s="37">
        <v>44301</v>
      </c>
      <c r="B14" s="26" t="s">
        <v>45</v>
      </c>
      <c r="C14" s="11" t="s">
        <v>46</v>
      </c>
      <c r="D14" s="29"/>
      <c r="E14" s="14" t="s">
        <v>47</v>
      </c>
      <c r="F14" s="14"/>
      <c r="G14" s="76">
        <v>1000000</v>
      </c>
      <c r="H14" s="68" t="s">
        <v>44</v>
      </c>
    </row>
    <row r="15" spans="1:8" ht="26.25" x14ac:dyDescent="0.25">
      <c r="A15" s="37">
        <v>44316</v>
      </c>
      <c r="B15" s="26" t="s">
        <v>48</v>
      </c>
      <c r="C15" s="11" t="s">
        <v>49</v>
      </c>
      <c r="D15" s="30" t="s">
        <v>50</v>
      </c>
      <c r="E15" s="14" t="s">
        <v>51</v>
      </c>
      <c r="F15" s="14"/>
      <c r="G15" s="76">
        <v>16720.68</v>
      </c>
      <c r="H15" s="67" t="s">
        <v>10</v>
      </c>
    </row>
    <row r="16" spans="1:8" ht="22.5" x14ac:dyDescent="0.25">
      <c r="A16" s="38">
        <v>44322</v>
      </c>
      <c r="B16" s="32" t="s">
        <v>54</v>
      </c>
      <c r="C16" s="33" t="s">
        <v>55</v>
      </c>
      <c r="D16" s="29"/>
      <c r="E16" s="14"/>
      <c r="F16" s="14"/>
      <c r="G16" s="76">
        <v>500000</v>
      </c>
      <c r="H16" s="67" t="s">
        <v>52</v>
      </c>
    </row>
    <row r="17" spans="1:8" ht="22.5" x14ac:dyDescent="0.25">
      <c r="A17" s="38">
        <v>44322</v>
      </c>
      <c r="B17" s="32" t="s">
        <v>56</v>
      </c>
      <c r="C17" s="34" t="s">
        <v>55</v>
      </c>
      <c r="D17" s="29"/>
      <c r="E17" s="14"/>
      <c r="F17" s="14"/>
      <c r="G17" s="76">
        <v>240000</v>
      </c>
      <c r="H17" s="67" t="s">
        <v>52</v>
      </c>
    </row>
    <row r="18" spans="1:8" ht="22.5" x14ac:dyDescent="0.25">
      <c r="A18" s="38">
        <v>44322</v>
      </c>
      <c r="B18" s="32" t="s">
        <v>57</v>
      </c>
      <c r="C18" s="33" t="s">
        <v>55</v>
      </c>
      <c r="D18" s="29"/>
      <c r="E18" s="14"/>
      <c r="F18" s="14"/>
      <c r="G18" s="76">
        <v>280000</v>
      </c>
      <c r="H18" s="67" t="s">
        <v>52</v>
      </c>
    </row>
    <row r="19" spans="1:8" ht="22.5" x14ac:dyDescent="0.25">
      <c r="A19" s="38">
        <v>44322</v>
      </c>
      <c r="B19" s="32" t="s">
        <v>58</v>
      </c>
      <c r="C19" s="33" t="s">
        <v>55</v>
      </c>
      <c r="D19" s="29"/>
      <c r="E19" s="14"/>
      <c r="F19" s="14"/>
      <c r="G19" s="76">
        <v>555000</v>
      </c>
      <c r="H19" s="67" t="s">
        <v>52</v>
      </c>
    </row>
    <row r="20" spans="1:8" ht="22.5" x14ac:dyDescent="0.25">
      <c r="A20" s="39">
        <v>44338</v>
      </c>
      <c r="B20" s="32" t="s">
        <v>59</v>
      </c>
      <c r="C20" s="36" t="s">
        <v>55</v>
      </c>
      <c r="D20" s="29"/>
      <c r="E20" s="14"/>
      <c r="F20" s="14"/>
      <c r="G20" s="79">
        <v>590000</v>
      </c>
      <c r="H20" s="67" t="s">
        <v>52</v>
      </c>
    </row>
    <row r="21" spans="1:8" ht="22.5" x14ac:dyDescent="0.25">
      <c r="A21" s="39">
        <v>44338</v>
      </c>
      <c r="B21" s="32" t="s">
        <v>60</v>
      </c>
      <c r="C21" s="36" t="s">
        <v>55</v>
      </c>
      <c r="D21" s="29"/>
      <c r="E21" s="14"/>
      <c r="F21" s="14"/>
      <c r="G21" s="79">
        <v>1000000</v>
      </c>
      <c r="H21" s="67" t="s">
        <v>52</v>
      </c>
    </row>
    <row r="22" spans="1:8" x14ac:dyDescent="0.25">
      <c r="A22" s="39">
        <v>44345</v>
      </c>
      <c r="B22" s="32" t="s">
        <v>61</v>
      </c>
      <c r="C22" s="36" t="s">
        <v>62</v>
      </c>
      <c r="D22" s="29"/>
      <c r="E22" s="14"/>
      <c r="F22" s="14"/>
      <c r="G22" s="79">
        <v>126000</v>
      </c>
      <c r="H22" s="67" t="s">
        <v>53</v>
      </c>
    </row>
    <row r="23" spans="1:8" x14ac:dyDescent="0.25">
      <c r="A23" s="39">
        <v>44345</v>
      </c>
      <c r="B23" s="32" t="s">
        <v>63</v>
      </c>
      <c r="C23" s="36" t="s">
        <v>64</v>
      </c>
      <c r="D23" s="29"/>
      <c r="E23" s="14"/>
      <c r="F23" s="14"/>
      <c r="G23" s="79">
        <v>100000</v>
      </c>
      <c r="H23" s="67" t="s">
        <v>53</v>
      </c>
    </row>
    <row r="24" spans="1:8" ht="26.25" x14ac:dyDescent="0.25">
      <c r="A24" s="37">
        <v>44347</v>
      </c>
      <c r="B24" s="32" t="s">
        <v>65</v>
      </c>
      <c r="C24" s="11" t="s">
        <v>49</v>
      </c>
      <c r="D24" s="30" t="s">
        <v>50</v>
      </c>
      <c r="E24" s="14" t="s">
        <v>51</v>
      </c>
      <c r="F24" s="14"/>
      <c r="G24" s="78">
        <v>26284.68</v>
      </c>
      <c r="H24" s="67" t="s">
        <v>10</v>
      </c>
    </row>
    <row r="25" spans="1:8" ht="25.5" x14ac:dyDescent="0.25">
      <c r="A25" s="105">
        <v>44350</v>
      </c>
      <c r="B25" s="83" t="s">
        <v>61</v>
      </c>
      <c r="C25" s="89" t="s">
        <v>169</v>
      </c>
      <c r="D25" s="70">
        <v>19456331</v>
      </c>
      <c r="E25" s="24" t="s">
        <v>218</v>
      </c>
      <c r="F25" s="89" t="s">
        <v>219</v>
      </c>
      <c r="G25" s="244">
        <v>54000</v>
      </c>
      <c r="H25" s="87" t="s">
        <v>220</v>
      </c>
    </row>
    <row r="26" spans="1:8" ht="25.5" x14ac:dyDescent="0.25">
      <c r="A26" s="105">
        <v>44350</v>
      </c>
      <c r="B26" s="83" t="s">
        <v>63</v>
      </c>
      <c r="C26" s="89" t="s">
        <v>170</v>
      </c>
      <c r="D26" s="70">
        <v>94232437</v>
      </c>
      <c r="E26" s="89" t="s">
        <v>221</v>
      </c>
      <c r="F26" s="24" t="s">
        <v>222</v>
      </c>
      <c r="G26" s="244">
        <v>240000</v>
      </c>
      <c r="H26" s="87" t="s">
        <v>223</v>
      </c>
    </row>
    <row r="27" spans="1:8" ht="38.25" x14ac:dyDescent="0.25">
      <c r="A27" s="105">
        <v>44351</v>
      </c>
      <c r="B27" s="83" t="s">
        <v>65</v>
      </c>
      <c r="C27" s="89" t="s">
        <v>174</v>
      </c>
      <c r="D27" s="70">
        <v>42131164</v>
      </c>
      <c r="E27" s="24" t="s">
        <v>224</v>
      </c>
      <c r="F27" s="89" t="s">
        <v>225</v>
      </c>
      <c r="G27" s="244">
        <v>1220000</v>
      </c>
      <c r="H27" s="87" t="s">
        <v>226</v>
      </c>
    </row>
    <row r="28" spans="1:8" ht="38.25" x14ac:dyDescent="0.25">
      <c r="A28" s="105">
        <v>44351</v>
      </c>
      <c r="B28" s="83" t="s">
        <v>78</v>
      </c>
      <c r="C28" s="89" t="s">
        <v>174</v>
      </c>
      <c r="D28" s="70">
        <v>42131164</v>
      </c>
      <c r="E28" s="24" t="s">
        <v>224</v>
      </c>
      <c r="F28" s="89" t="s">
        <v>225</v>
      </c>
      <c r="G28" s="244">
        <v>60000</v>
      </c>
      <c r="H28" s="89" t="s">
        <v>227</v>
      </c>
    </row>
    <row r="29" spans="1:8" ht="38.25" x14ac:dyDescent="0.25">
      <c r="A29" s="105">
        <v>44351</v>
      </c>
      <c r="B29" s="83" t="s">
        <v>79</v>
      </c>
      <c r="C29" s="89" t="s">
        <v>175</v>
      </c>
      <c r="D29" s="70">
        <v>1075255117</v>
      </c>
      <c r="E29" s="24" t="s">
        <v>77</v>
      </c>
      <c r="F29" s="89" t="s">
        <v>228</v>
      </c>
      <c r="G29" s="244">
        <v>500000</v>
      </c>
      <c r="H29" s="89" t="s">
        <v>229</v>
      </c>
    </row>
    <row r="30" spans="1:8" ht="25.5" x14ac:dyDescent="0.25">
      <c r="A30" s="105">
        <v>44364</v>
      </c>
      <c r="B30" s="83" t="s">
        <v>82</v>
      </c>
      <c r="C30" s="89" t="s">
        <v>170</v>
      </c>
      <c r="D30" s="70">
        <v>94232437</v>
      </c>
      <c r="E30" s="89" t="s">
        <v>221</v>
      </c>
      <c r="F30" s="24" t="s">
        <v>222</v>
      </c>
      <c r="G30" s="244">
        <v>360000</v>
      </c>
      <c r="H30" s="87" t="s">
        <v>230</v>
      </c>
    </row>
    <row r="31" spans="1:8" ht="25.5" x14ac:dyDescent="0.25">
      <c r="A31" s="105">
        <v>44364</v>
      </c>
      <c r="B31" s="83" t="s">
        <v>85</v>
      </c>
      <c r="C31" s="89" t="s">
        <v>231</v>
      </c>
      <c r="D31" s="70">
        <v>41772424</v>
      </c>
      <c r="E31" s="24" t="s">
        <v>232</v>
      </c>
      <c r="F31" s="89" t="s">
        <v>233</v>
      </c>
      <c r="G31" s="244">
        <v>1000000</v>
      </c>
      <c r="H31" s="89" t="s">
        <v>234</v>
      </c>
    </row>
    <row r="32" spans="1:8" ht="51" x14ac:dyDescent="0.25">
      <c r="A32" s="105">
        <v>44372</v>
      </c>
      <c r="B32" s="83" t="s">
        <v>88</v>
      </c>
      <c r="C32" s="89" t="s">
        <v>193</v>
      </c>
      <c r="D32" s="70">
        <v>10294456</v>
      </c>
      <c r="E32" s="24" t="s">
        <v>235</v>
      </c>
      <c r="F32" s="24" t="s">
        <v>236</v>
      </c>
      <c r="G32" s="244">
        <v>140000</v>
      </c>
      <c r="H32" s="89" t="s">
        <v>237</v>
      </c>
    </row>
    <row r="33" spans="1:8" ht="51" x14ac:dyDescent="0.25">
      <c r="A33" s="105">
        <v>44372</v>
      </c>
      <c r="B33" s="83" t="s">
        <v>91</v>
      </c>
      <c r="C33" s="89" t="s">
        <v>238</v>
      </c>
      <c r="D33" s="70">
        <v>19026596</v>
      </c>
      <c r="E33" s="106" t="s">
        <v>221</v>
      </c>
      <c r="F33" s="89" t="s">
        <v>239</v>
      </c>
      <c r="G33" s="244">
        <v>450000</v>
      </c>
      <c r="H33" s="89" t="s">
        <v>240</v>
      </c>
    </row>
    <row r="34" spans="1:8" ht="38.25" x14ac:dyDescent="0.25">
      <c r="A34" s="105">
        <v>44377</v>
      </c>
      <c r="B34" s="83" t="s">
        <v>93</v>
      </c>
      <c r="C34" s="89" t="s">
        <v>80</v>
      </c>
      <c r="D34" s="87" t="s">
        <v>50</v>
      </c>
      <c r="E34" s="24" t="s">
        <v>235</v>
      </c>
      <c r="F34" s="24" t="s">
        <v>241</v>
      </c>
      <c r="G34" s="245">
        <v>28816.68</v>
      </c>
      <c r="H34" s="89" t="s">
        <v>196</v>
      </c>
    </row>
    <row r="35" spans="1:8" ht="51" x14ac:dyDescent="0.25">
      <c r="A35" s="105">
        <v>44385</v>
      </c>
      <c r="B35" s="83" t="s">
        <v>94</v>
      </c>
      <c r="C35" s="89" t="s">
        <v>515</v>
      </c>
      <c r="D35" s="70">
        <v>7573699</v>
      </c>
      <c r="E35" s="24" t="s">
        <v>235</v>
      </c>
      <c r="F35" s="89" t="s">
        <v>458</v>
      </c>
      <c r="G35" s="246">
        <v>450000</v>
      </c>
      <c r="H35" s="87" t="s">
        <v>457</v>
      </c>
    </row>
    <row r="36" spans="1:8" ht="51" x14ac:dyDescent="0.25">
      <c r="A36" s="105">
        <v>44385</v>
      </c>
      <c r="B36" s="83" t="s">
        <v>96</v>
      </c>
      <c r="C36" s="89" t="s">
        <v>243</v>
      </c>
      <c r="D36" s="70">
        <v>60398295</v>
      </c>
      <c r="E36" s="89" t="s">
        <v>460</v>
      </c>
      <c r="F36" s="89" t="s">
        <v>461</v>
      </c>
      <c r="G36" s="246">
        <v>310000</v>
      </c>
      <c r="H36" s="87" t="s">
        <v>459</v>
      </c>
    </row>
    <row r="37" spans="1:8" ht="51" x14ac:dyDescent="0.25">
      <c r="A37" s="105">
        <v>44400</v>
      </c>
      <c r="B37" s="83" t="s">
        <v>99</v>
      </c>
      <c r="C37" s="89" t="s">
        <v>516</v>
      </c>
      <c r="D37" s="87">
        <v>42131164</v>
      </c>
      <c r="E37" s="24" t="s">
        <v>224</v>
      </c>
      <c r="F37" s="89" t="s">
        <v>225</v>
      </c>
      <c r="G37" s="246">
        <v>388000</v>
      </c>
      <c r="H37" s="87" t="s">
        <v>462</v>
      </c>
    </row>
    <row r="38" spans="1:8" ht="51" x14ac:dyDescent="0.25">
      <c r="A38" s="105">
        <v>44400</v>
      </c>
      <c r="B38" s="83" t="s">
        <v>102</v>
      </c>
      <c r="C38" s="89" t="s">
        <v>141</v>
      </c>
      <c r="D38" s="87">
        <v>1061691831</v>
      </c>
      <c r="E38" s="24" t="s">
        <v>235</v>
      </c>
      <c r="F38" s="89" t="s">
        <v>464</v>
      </c>
      <c r="G38" s="246">
        <v>17500</v>
      </c>
      <c r="H38" s="89" t="s">
        <v>463</v>
      </c>
    </row>
    <row r="39" spans="1:8" ht="63.75" x14ac:dyDescent="0.25">
      <c r="A39" s="105">
        <v>44400</v>
      </c>
      <c r="B39" s="83" t="s">
        <v>105</v>
      </c>
      <c r="C39" s="89" t="s">
        <v>517</v>
      </c>
      <c r="D39" s="70">
        <v>51982575</v>
      </c>
      <c r="E39" s="24" t="s">
        <v>221</v>
      </c>
      <c r="F39" s="89" t="s">
        <v>466</v>
      </c>
      <c r="G39" s="246">
        <v>350000</v>
      </c>
      <c r="H39" s="89" t="s">
        <v>465</v>
      </c>
    </row>
    <row r="40" spans="1:8" ht="51" x14ac:dyDescent="0.25">
      <c r="A40" s="105">
        <v>44400</v>
      </c>
      <c r="B40" s="83" t="s">
        <v>108</v>
      </c>
      <c r="C40" s="89" t="s">
        <v>243</v>
      </c>
      <c r="D40" s="70">
        <v>60398295</v>
      </c>
      <c r="E40" s="89" t="s">
        <v>460</v>
      </c>
      <c r="F40" s="89" t="s">
        <v>461</v>
      </c>
      <c r="G40" s="246">
        <v>140000</v>
      </c>
      <c r="H40" s="87" t="s">
        <v>467</v>
      </c>
    </row>
    <row r="41" spans="1:8" ht="63.75" x14ac:dyDescent="0.25">
      <c r="A41" s="105">
        <v>44400</v>
      </c>
      <c r="B41" s="83" t="s">
        <v>109</v>
      </c>
      <c r="C41" s="89" t="s">
        <v>269</v>
      </c>
      <c r="D41" s="70">
        <v>55058710</v>
      </c>
      <c r="E41" s="24" t="s">
        <v>232</v>
      </c>
      <c r="F41" s="89" t="s">
        <v>469</v>
      </c>
      <c r="G41" s="246">
        <v>200000</v>
      </c>
      <c r="H41" s="89" t="s">
        <v>468</v>
      </c>
    </row>
    <row r="42" spans="1:8" ht="25.5" x14ac:dyDescent="0.25">
      <c r="A42" s="105">
        <v>44405</v>
      </c>
      <c r="B42" s="83" t="s">
        <v>111</v>
      </c>
      <c r="C42" s="89" t="s">
        <v>270</v>
      </c>
      <c r="D42" s="70">
        <v>37555352</v>
      </c>
      <c r="E42" s="24" t="s">
        <v>35</v>
      </c>
      <c r="F42" s="89" t="s">
        <v>471</v>
      </c>
      <c r="G42" s="246">
        <v>100000</v>
      </c>
      <c r="H42" s="89" t="s">
        <v>470</v>
      </c>
    </row>
    <row r="43" spans="1:8" ht="38.25" x14ac:dyDescent="0.25">
      <c r="A43" s="105">
        <v>44408</v>
      </c>
      <c r="B43" s="83" t="s">
        <v>113</v>
      </c>
      <c r="C43" s="89" t="s">
        <v>80</v>
      </c>
      <c r="D43" s="87" t="s">
        <v>50</v>
      </c>
      <c r="E43" s="24" t="s">
        <v>235</v>
      </c>
      <c r="F43" s="24" t="s">
        <v>241</v>
      </c>
      <c r="G43" s="246">
        <v>20542.68</v>
      </c>
      <c r="H43" s="89" t="s">
        <v>196</v>
      </c>
    </row>
    <row r="44" spans="1:8" ht="25.5" x14ac:dyDescent="0.25">
      <c r="A44" s="140">
        <v>44417</v>
      </c>
      <c r="B44" s="141" t="s">
        <v>116</v>
      </c>
      <c r="C44" s="87" t="s">
        <v>231</v>
      </c>
      <c r="D44" s="87">
        <v>41772424</v>
      </c>
      <c r="E44" s="234" t="s">
        <v>232</v>
      </c>
      <c r="F44" s="234" t="s">
        <v>233</v>
      </c>
      <c r="G44" s="101">
        <v>500000</v>
      </c>
      <c r="H44" s="89" t="s">
        <v>44</v>
      </c>
    </row>
    <row r="45" spans="1:8" ht="25.5" x14ac:dyDescent="0.25">
      <c r="A45" s="140">
        <v>44417</v>
      </c>
      <c r="B45" s="141" t="s">
        <v>119</v>
      </c>
      <c r="C45" s="89" t="s">
        <v>231</v>
      </c>
      <c r="D45" s="87">
        <v>41772424</v>
      </c>
      <c r="E45" s="234" t="s">
        <v>232</v>
      </c>
      <c r="F45" s="234" t="s">
        <v>233</v>
      </c>
      <c r="G45" s="101">
        <v>2000000</v>
      </c>
      <c r="H45" s="89" t="s">
        <v>44</v>
      </c>
    </row>
    <row r="46" spans="1:8" ht="51" x14ac:dyDescent="0.25">
      <c r="A46" s="140">
        <v>44425</v>
      </c>
      <c r="B46" s="141" t="s">
        <v>121</v>
      </c>
      <c r="C46" s="86" t="s">
        <v>252</v>
      </c>
      <c r="D46" s="87">
        <v>7573699</v>
      </c>
      <c r="E46" s="234" t="s">
        <v>235</v>
      </c>
      <c r="F46" s="89" t="s">
        <v>458</v>
      </c>
      <c r="G46" s="101">
        <v>1930000</v>
      </c>
      <c r="H46" s="89" t="s">
        <v>472</v>
      </c>
    </row>
    <row r="47" spans="1:8" ht="51" x14ac:dyDescent="0.25">
      <c r="A47" s="140">
        <v>44425</v>
      </c>
      <c r="B47" s="141" t="s">
        <v>122</v>
      </c>
      <c r="C47" s="86" t="s">
        <v>252</v>
      </c>
      <c r="D47" s="87">
        <v>7573699</v>
      </c>
      <c r="E47" s="234" t="s">
        <v>235</v>
      </c>
      <c r="F47" s="89" t="s">
        <v>458</v>
      </c>
      <c r="G47" s="247">
        <v>500000</v>
      </c>
      <c r="H47" s="235" t="s">
        <v>473</v>
      </c>
    </row>
    <row r="48" spans="1:8" ht="51" x14ac:dyDescent="0.25">
      <c r="A48" s="140">
        <v>44425</v>
      </c>
      <c r="B48" s="141" t="s">
        <v>124</v>
      </c>
      <c r="C48" s="86" t="s">
        <v>281</v>
      </c>
      <c r="D48" s="236">
        <v>31867582</v>
      </c>
      <c r="E48" s="234" t="s">
        <v>67</v>
      </c>
      <c r="F48" s="234" t="s">
        <v>475</v>
      </c>
      <c r="G48" s="101">
        <v>171000</v>
      </c>
      <c r="H48" s="89" t="s">
        <v>474</v>
      </c>
    </row>
    <row r="49" spans="1:8" ht="25.5" x14ac:dyDescent="0.25">
      <c r="A49" s="140">
        <v>44425</v>
      </c>
      <c r="B49" s="141" t="s">
        <v>126</v>
      </c>
      <c r="C49" s="86" t="s">
        <v>282</v>
      </c>
      <c r="D49" s="174">
        <v>51757364</v>
      </c>
      <c r="E49" s="234" t="s">
        <v>477</v>
      </c>
      <c r="F49" s="234" t="s">
        <v>478</v>
      </c>
      <c r="G49" s="247">
        <v>250000</v>
      </c>
      <c r="H49" s="235" t="s">
        <v>476</v>
      </c>
    </row>
    <row r="50" spans="1:8" ht="51" x14ac:dyDescent="0.25">
      <c r="A50" s="140">
        <v>44433</v>
      </c>
      <c r="B50" s="141" t="s">
        <v>127</v>
      </c>
      <c r="C50" s="86" t="s">
        <v>252</v>
      </c>
      <c r="D50" s="87">
        <v>7573699</v>
      </c>
      <c r="E50" s="234" t="s">
        <v>235</v>
      </c>
      <c r="F50" s="89" t="s">
        <v>458</v>
      </c>
      <c r="G50" s="101">
        <v>200000</v>
      </c>
      <c r="H50" s="89" t="s">
        <v>479</v>
      </c>
    </row>
    <row r="51" spans="1:8" ht="38.25" x14ac:dyDescent="0.25">
      <c r="A51" s="140">
        <v>44439</v>
      </c>
      <c r="B51" s="141" t="s">
        <v>128</v>
      </c>
      <c r="C51" s="89" t="s">
        <v>80</v>
      </c>
      <c r="D51" s="87" t="s">
        <v>50</v>
      </c>
      <c r="E51" s="234" t="s">
        <v>235</v>
      </c>
      <c r="F51" s="234" t="s">
        <v>241</v>
      </c>
      <c r="G51" s="101">
        <v>34924.68</v>
      </c>
      <c r="H51" s="89" t="s">
        <v>196</v>
      </c>
    </row>
    <row r="52" spans="1:8" ht="38.25" x14ac:dyDescent="0.25">
      <c r="A52" s="142">
        <v>44442</v>
      </c>
      <c r="B52" s="141" t="s">
        <v>130</v>
      </c>
      <c r="C52" s="89" t="s">
        <v>307</v>
      </c>
      <c r="D52" s="87">
        <v>42131164</v>
      </c>
      <c r="E52" s="89" t="s">
        <v>224</v>
      </c>
      <c r="F52" s="89" t="s">
        <v>225</v>
      </c>
      <c r="G52" s="248">
        <v>340000</v>
      </c>
      <c r="H52" s="87" t="s">
        <v>480</v>
      </c>
    </row>
    <row r="53" spans="1:8" ht="51" x14ac:dyDescent="0.25">
      <c r="A53" s="142">
        <v>44442</v>
      </c>
      <c r="B53" s="141" t="s">
        <v>132</v>
      </c>
      <c r="C53" s="86" t="s">
        <v>252</v>
      </c>
      <c r="D53" s="87">
        <v>7573699</v>
      </c>
      <c r="E53" s="234" t="s">
        <v>235</v>
      </c>
      <c r="F53" s="89" t="s">
        <v>458</v>
      </c>
      <c r="G53" s="248">
        <v>215000</v>
      </c>
      <c r="H53" s="235" t="s">
        <v>481</v>
      </c>
    </row>
    <row r="54" spans="1:8" ht="38.25" x14ac:dyDescent="0.25">
      <c r="A54" s="142">
        <v>44442</v>
      </c>
      <c r="B54" s="141" t="s">
        <v>133</v>
      </c>
      <c r="C54" s="89" t="s">
        <v>307</v>
      </c>
      <c r="D54" s="87">
        <v>42131164</v>
      </c>
      <c r="E54" s="89" t="s">
        <v>224</v>
      </c>
      <c r="F54" s="89" t="s">
        <v>225</v>
      </c>
      <c r="G54" s="248">
        <v>600000</v>
      </c>
      <c r="H54" s="87" t="s">
        <v>482</v>
      </c>
    </row>
    <row r="55" spans="1:8" ht="51" x14ac:dyDescent="0.25">
      <c r="A55" s="142">
        <v>44442</v>
      </c>
      <c r="B55" s="141" t="s">
        <v>135</v>
      </c>
      <c r="C55" s="86" t="s">
        <v>252</v>
      </c>
      <c r="D55" s="87">
        <v>7573699</v>
      </c>
      <c r="E55" s="234" t="s">
        <v>235</v>
      </c>
      <c r="F55" s="89" t="s">
        <v>458</v>
      </c>
      <c r="G55" s="248">
        <v>2430000</v>
      </c>
      <c r="H55" s="235" t="s">
        <v>473</v>
      </c>
    </row>
    <row r="56" spans="1:8" ht="51" x14ac:dyDescent="0.25">
      <c r="A56" s="142">
        <v>44442</v>
      </c>
      <c r="B56" s="141" t="s">
        <v>137</v>
      </c>
      <c r="C56" s="86" t="s">
        <v>281</v>
      </c>
      <c r="D56" s="236">
        <v>31867582</v>
      </c>
      <c r="E56" s="234" t="s">
        <v>67</v>
      </c>
      <c r="F56" s="234" t="s">
        <v>475</v>
      </c>
      <c r="G56" s="248">
        <v>9000</v>
      </c>
      <c r="H56" s="89" t="s">
        <v>483</v>
      </c>
    </row>
    <row r="57" spans="1:8" ht="38.25" x14ac:dyDescent="0.25">
      <c r="A57" s="142">
        <v>44442</v>
      </c>
      <c r="B57" s="141" t="s">
        <v>139</v>
      </c>
      <c r="C57" s="89" t="s">
        <v>307</v>
      </c>
      <c r="D57" s="87">
        <v>42131164</v>
      </c>
      <c r="E57" s="89" t="s">
        <v>224</v>
      </c>
      <c r="F57" s="89" t="s">
        <v>225</v>
      </c>
      <c r="G57" s="248">
        <v>500000</v>
      </c>
      <c r="H57" s="87" t="s">
        <v>484</v>
      </c>
    </row>
    <row r="58" spans="1:8" ht="25.5" x14ac:dyDescent="0.25">
      <c r="A58" s="142">
        <v>44466</v>
      </c>
      <c r="B58" s="141" t="s">
        <v>140</v>
      </c>
      <c r="C58" s="89" t="s">
        <v>193</v>
      </c>
      <c r="D58" s="87">
        <v>10294456</v>
      </c>
      <c r="E58" s="89" t="s">
        <v>235</v>
      </c>
      <c r="F58" s="89" t="s">
        <v>486</v>
      </c>
      <c r="G58" s="248">
        <v>378000</v>
      </c>
      <c r="H58" s="89" t="s">
        <v>485</v>
      </c>
    </row>
    <row r="59" spans="1:8" ht="25.5" x14ac:dyDescent="0.25">
      <c r="A59" s="142">
        <v>44466</v>
      </c>
      <c r="B59" s="141" t="s">
        <v>142</v>
      </c>
      <c r="C59" s="89" t="s">
        <v>312</v>
      </c>
      <c r="D59" s="87" t="s">
        <v>488</v>
      </c>
      <c r="E59" s="89" t="s">
        <v>489</v>
      </c>
      <c r="F59" s="89" t="s">
        <v>490</v>
      </c>
      <c r="G59" s="248">
        <v>179850</v>
      </c>
      <c r="H59" s="89" t="s">
        <v>487</v>
      </c>
    </row>
    <row r="60" spans="1:8" ht="38.25" x14ac:dyDescent="0.25">
      <c r="A60" s="142">
        <v>44466</v>
      </c>
      <c r="B60" s="141" t="s">
        <v>144</v>
      </c>
      <c r="C60" s="89" t="s">
        <v>282</v>
      </c>
      <c r="D60" s="87">
        <v>51757364</v>
      </c>
      <c r="E60" s="89" t="s">
        <v>477</v>
      </c>
      <c r="F60" s="89" t="s">
        <v>478</v>
      </c>
      <c r="G60" s="248">
        <v>150000</v>
      </c>
      <c r="H60" s="89" t="s">
        <v>491</v>
      </c>
    </row>
    <row r="61" spans="1:8" ht="51" x14ac:dyDescent="0.25">
      <c r="A61" s="237">
        <v>44466</v>
      </c>
      <c r="B61" s="238" t="s">
        <v>145</v>
      </c>
      <c r="C61" s="235" t="s">
        <v>141</v>
      </c>
      <c r="D61" s="174">
        <v>1061691831</v>
      </c>
      <c r="E61" s="235" t="s">
        <v>235</v>
      </c>
      <c r="F61" s="235" t="s">
        <v>486</v>
      </c>
      <c r="G61" s="249">
        <v>24000</v>
      </c>
      <c r="H61" s="235" t="s">
        <v>492</v>
      </c>
    </row>
    <row r="62" spans="1:8" ht="38.25" x14ac:dyDescent="0.25">
      <c r="A62" s="237">
        <v>44466</v>
      </c>
      <c r="B62" s="238" t="s">
        <v>147</v>
      </c>
      <c r="C62" s="235" t="s">
        <v>313</v>
      </c>
      <c r="D62" s="174">
        <v>66759518</v>
      </c>
      <c r="E62" s="235" t="s">
        <v>67</v>
      </c>
      <c r="F62" s="235" t="s">
        <v>494</v>
      </c>
      <c r="G62" s="249">
        <v>1992000</v>
      </c>
      <c r="H62" s="235" t="s">
        <v>493</v>
      </c>
    </row>
    <row r="63" spans="1:8" ht="38.25" x14ac:dyDescent="0.25">
      <c r="A63" s="237">
        <v>44469</v>
      </c>
      <c r="B63" s="238" t="s">
        <v>317</v>
      </c>
      <c r="C63" s="235" t="s">
        <v>80</v>
      </c>
      <c r="D63" s="87" t="s">
        <v>50</v>
      </c>
      <c r="E63" s="234" t="s">
        <v>235</v>
      </c>
      <c r="F63" s="234" t="s">
        <v>241</v>
      </c>
      <c r="G63" s="249">
        <v>39992.080000000002</v>
      </c>
      <c r="H63" s="89" t="s">
        <v>196</v>
      </c>
    </row>
    <row r="64" spans="1:8" ht="48" x14ac:dyDescent="0.25">
      <c r="A64" s="239">
        <v>44476</v>
      </c>
      <c r="B64" s="210" t="s">
        <v>167</v>
      </c>
      <c r="C64" s="242" t="s">
        <v>252</v>
      </c>
      <c r="D64" s="212">
        <v>7573699</v>
      </c>
      <c r="E64" s="240" t="s">
        <v>235</v>
      </c>
      <c r="F64" s="211" t="s">
        <v>458</v>
      </c>
      <c r="G64" s="250">
        <v>210400</v>
      </c>
      <c r="H64" s="211" t="s">
        <v>495</v>
      </c>
    </row>
    <row r="65" spans="1:8" ht="24" x14ac:dyDescent="0.25">
      <c r="A65" s="239">
        <v>44476</v>
      </c>
      <c r="B65" s="210" t="s">
        <v>168</v>
      </c>
      <c r="C65" s="211" t="s">
        <v>307</v>
      </c>
      <c r="D65" s="212">
        <v>42131164</v>
      </c>
      <c r="E65" s="211" t="s">
        <v>224</v>
      </c>
      <c r="F65" s="211" t="s">
        <v>225</v>
      </c>
      <c r="G65" s="250">
        <v>340000</v>
      </c>
      <c r="H65" s="211" t="s">
        <v>496</v>
      </c>
    </row>
    <row r="66" spans="1:8" ht="24" x14ac:dyDescent="0.25">
      <c r="A66" s="239">
        <v>44482</v>
      </c>
      <c r="B66" s="210" t="s">
        <v>171</v>
      </c>
      <c r="C66" s="211" t="s">
        <v>307</v>
      </c>
      <c r="D66" s="212">
        <v>42131164</v>
      </c>
      <c r="E66" s="211" t="s">
        <v>224</v>
      </c>
      <c r="F66" s="211" t="s">
        <v>225</v>
      </c>
      <c r="G66" s="250">
        <v>700000</v>
      </c>
      <c r="H66" s="212" t="s">
        <v>497</v>
      </c>
    </row>
    <row r="67" spans="1:8" ht="24" x14ac:dyDescent="0.25">
      <c r="A67" s="239">
        <v>44482</v>
      </c>
      <c r="B67" s="210" t="s">
        <v>173</v>
      </c>
      <c r="C67" s="242" t="s">
        <v>231</v>
      </c>
      <c r="D67" s="212">
        <v>41772424</v>
      </c>
      <c r="E67" s="240" t="s">
        <v>232</v>
      </c>
      <c r="F67" s="240" t="s">
        <v>233</v>
      </c>
      <c r="G67" s="250">
        <v>2000000</v>
      </c>
      <c r="H67" s="211" t="s">
        <v>44</v>
      </c>
    </row>
    <row r="68" spans="1:8" ht="24" x14ac:dyDescent="0.25">
      <c r="A68" s="239">
        <v>44494</v>
      </c>
      <c r="B68" s="210" t="s">
        <v>176</v>
      </c>
      <c r="C68" s="242" t="s">
        <v>141</v>
      </c>
      <c r="D68" s="241">
        <v>1061691831</v>
      </c>
      <c r="E68" s="240" t="s">
        <v>235</v>
      </c>
      <c r="F68" s="240" t="s">
        <v>499</v>
      </c>
      <c r="G68" s="250">
        <v>112000</v>
      </c>
      <c r="H68" s="211" t="s">
        <v>498</v>
      </c>
    </row>
    <row r="69" spans="1:8" ht="24" x14ac:dyDescent="0.25">
      <c r="A69" s="239">
        <v>44494</v>
      </c>
      <c r="B69" s="210" t="s">
        <v>178</v>
      </c>
      <c r="C69" s="211" t="s">
        <v>141</v>
      </c>
      <c r="D69" s="241">
        <v>1061691831</v>
      </c>
      <c r="E69" s="240" t="s">
        <v>235</v>
      </c>
      <c r="F69" s="240" t="s">
        <v>499</v>
      </c>
      <c r="G69" s="250">
        <v>23000</v>
      </c>
      <c r="H69" s="212" t="s">
        <v>500</v>
      </c>
    </row>
    <row r="70" spans="1:8" ht="36" x14ac:dyDescent="0.25">
      <c r="A70" s="239">
        <v>44497</v>
      </c>
      <c r="B70" s="210" t="s">
        <v>180</v>
      </c>
      <c r="C70" s="211" t="s">
        <v>141</v>
      </c>
      <c r="D70" s="241">
        <v>1061691831</v>
      </c>
      <c r="E70" s="240" t="s">
        <v>235</v>
      </c>
      <c r="F70" s="240" t="s">
        <v>499</v>
      </c>
      <c r="G70" s="250">
        <v>15000</v>
      </c>
      <c r="H70" s="212" t="s">
        <v>501</v>
      </c>
    </row>
    <row r="71" spans="1:8" ht="36" x14ac:dyDescent="0.25">
      <c r="A71" s="239">
        <v>44500</v>
      </c>
      <c r="B71" s="210" t="s">
        <v>182</v>
      </c>
      <c r="C71" s="211" t="s">
        <v>80</v>
      </c>
      <c r="D71" s="212" t="s">
        <v>50</v>
      </c>
      <c r="E71" s="240" t="s">
        <v>235</v>
      </c>
      <c r="F71" s="240" t="s">
        <v>241</v>
      </c>
      <c r="G71" s="250">
        <v>26322.28</v>
      </c>
      <c r="H71" s="211" t="s">
        <v>196</v>
      </c>
    </row>
    <row r="72" spans="1:8" ht="38.25" x14ac:dyDescent="0.25">
      <c r="A72" s="142">
        <v>44518</v>
      </c>
      <c r="B72" s="141" t="s">
        <v>185</v>
      </c>
      <c r="C72" s="86" t="s">
        <v>344</v>
      </c>
      <c r="D72" s="87">
        <v>10535768</v>
      </c>
      <c r="E72" s="234" t="s">
        <v>35</v>
      </c>
      <c r="F72" s="89" t="s">
        <v>503</v>
      </c>
      <c r="G72" s="248">
        <v>200000</v>
      </c>
      <c r="H72" s="235" t="s">
        <v>502</v>
      </c>
    </row>
    <row r="73" spans="1:8" ht="38.25" x14ac:dyDescent="0.25">
      <c r="A73" s="142">
        <v>44530</v>
      </c>
      <c r="B73" s="141" t="s">
        <v>187</v>
      </c>
      <c r="C73" s="89" t="s">
        <v>80</v>
      </c>
      <c r="D73" s="87" t="s">
        <v>50</v>
      </c>
      <c r="E73" s="234" t="s">
        <v>235</v>
      </c>
      <c r="F73" s="234" t="s">
        <v>241</v>
      </c>
      <c r="G73" s="248">
        <v>13520.68</v>
      </c>
      <c r="H73" s="89" t="s">
        <v>196</v>
      </c>
    </row>
    <row r="74" spans="1:8" ht="76.5" x14ac:dyDescent="0.25">
      <c r="A74" s="159">
        <v>44540</v>
      </c>
      <c r="B74" s="141" t="s">
        <v>188</v>
      </c>
      <c r="C74" s="86" t="s">
        <v>370</v>
      </c>
      <c r="D74" s="87">
        <v>42009322</v>
      </c>
      <c r="E74" s="234" t="s">
        <v>505</v>
      </c>
      <c r="F74" s="89" t="s">
        <v>506</v>
      </c>
      <c r="G74" s="248">
        <v>3600000</v>
      </c>
      <c r="H74" s="89" t="s">
        <v>504</v>
      </c>
    </row>
    <row r="75" spans="1:8" ht="76.5" x14ac:dyDescent="0.25">
      <c r="A75" s="159">
        <v>44540</v>
      </c>
      <c r="B75" s="141" t="s">
        <v>190</v>
      </c>
      <c r="C75" s="86" t="s">
        <v>371</v>
      </c>
      <c r="D75" s="87">
        <v>66681651</v>
      </c>
      <c r="E75" s="234" t="s">
        <v>67</v>
      </c>
      <c r="F75" s="89" t="s">
        <v>507</v>
      </c>
      <c r="G75" s="248">
        <v>2700000</v>
      </c>
      <c r="H75" s="89" t="s">
        <v>504</v>
      </c>
    </row>
    <row r="76" spans="1:8" ht="76.5" x14ac:dyDescent="0.25">
      <c r="A76" s="159">
        <v>44541</v>
      </c>
      <c r="B76" s="141" t="s">
        <v>192</v>
      </c>
      <c r="C76" s="86" t="s">
        <v>374</v>
      </c>
      <c r="D76" s="87">
        <v>33702309</v>
      </c>
      <c r="E76" s="234" t="s">
        <v>221</v>
      </c>
      <c r="F76" s="89" t="s">
        <v>508</v>
      </c>
      <c r="G76" s="248">
        <v>5750000</v>
      </c>
      <c r="H76" s="89" t="s">
        <v>504</v>
      </c>
    </row>
    <row r="77" spans="1:8" ht="25.5" x14ac:dyDescent="0.25">
      <c r="A77" s="159">
        <v>44546</v>
      </c>
      <c r="B77" s="141" t="s">
        <v>195</v>
      </c>
      <c r="C77" s="86" t="s">
        <v>379</v>
      </c>
      <c r="D77" s="87">
        <v>1121899457</v>
      </c>
      <c r="E77" s="234" t="s">
        <v>510</v>
      </c>
      <c r="F77" s="89" t="s">
        <v>511</v>
      </c>
      <c r="G77" s="248">
        <v>160000</v>
      </c>
      <c r="H77" s="89" t="s">
        <v>509</v>
      </c>
    </row>
    <row r="78" spans="1:8" ht="38.25" x14ac:dyDescent="0.25">
      <c r="A78" s="159">
        <v>44546</v>
      </c>
      <c r="B78" s="141" t="s">
        <v>380</v>
      </c>
      <c r="C78" s="86" t="s">
        <v>243</v>
      </c>
      <c r="D78" s="87">
        <v>60398295</v>
      </c>
      <c r="E78" s="234" t="s">
        <v>513</v>
      </c>
      <c r="F78" s="89" t="s">
        <v>514</v>
      </c>
      <c r="G78" s="248">
        <v>300000</v>
      </c>
      <c r="H78" s="89" t="s">
        <v>512</v>
      </c>
    </row>
    <row r="79" spans="1:8" ht="38.25" x14ac:dyDescent="0.25">
      <c r="A79" s="159">
        <v>44561</v>
      </c>
      <c r="B79" s="141" t="s">
        <v>242</v>
      </c>
      <c r="C79" s="89" t="s">
        <v>80</v>
      </c>
      <c r="D79" s="87" t="s">
        <v>50</v>
      </c>
      <c r="E79" s="234" t="s">
        <v>235</v>
      </c>
      <c r="F79" s="234" t="s">
        <v>241</v>
      </c>
      <c r="G79" s="248">
        <v>63082.59</v>
      </c>
      <c r="H79" s="89" t="s">
        <v>196</v>
      </c>
    </row>
    <row r="80" spans="1:8" x14ac:dyDescent="0.25">
      <c r="G80" s="251">
        <f>SUM(G5:G79)</f>
        <v>39766643.469999999</v>
      </c>
    </row>
  </sheetData>
  <mergeCells count="8">
    <mergeCell ref="A2:H2"/>
    <mergeCell ref="A3:A4"/>
    <mergeCell ref="B3:B4"/>
    <mergeCell ref="C3:C4"/>
    <mergeCell ref="D3:D4"/>
    <mergeCell ref="E3:E4"/>
    <mergeCell ref="F3:F4"/>
    <mergeCell ref="G3:G4"/>
  </mergeCells>
  <pageMargins left="0.25" right="0.25" top="0.75" bottom="0.75" header="0.3" footer="0.3"/>
  <pageSetup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3"/>
  <sheetViews>
    <sheetView topLeftCell="A52" zoomScaleNormal="100" workbookViewId="0">
      <selection activeCell="G4" sqref="G4:G78"/>
    </sheetView>
  </sheetViews>
  <sheetFormatPr baseColWidth="10" defaultRowHeight="15.75" x14ac:dyDescent="0.25"/>
  <cols>
    <col min="1" max="1" width="13.28515625" style="410" customWidth="1"/>
    <col min="2" max="2" width="8.5703125" style="411" customWidth="1"/>
    <col min="3" max="3" width="34.42578125" style="412" customWidth="1"/>
    <col min="4" max="4" width="16.28515625" style="413" customWidth="1"/>
    <col min="5" max="5" width="19.42578125" style="413" customWidth="1"/>
    <col min="6" max="6" width="32.7109375" style="413" customWidth="1"/>
    <col min="7" max="7" width="16.85546875" style="414" customWidth="1"/>
    <col min="8" max="8" width="85.140625" style="415" customWidth="1"/>
    <col min="9" max="16384" width="11.42578125" style="412"/>
  </cols>
  <sheetData>
    <row r="1" spans="1:8" ht="16.5" thickBot="1" x14ac:dyDescent="0.3"/>
    <row r="2" spans="1:8" ht="81.75" customHeight="1" thickBot="1" x14ac:dyDescent="0.3">
      <c r="A2" s="416"/>
      <c r="B2" s="417"/>
      <c r="C2" s="417"/>
      <c r="D2" s="417"/>
      <c r="E2" s="417"/>
      <c r="F2" s="417"/>
      <c r="G2" s="417"/>
      <c r="H2" s="417"/>
    </row>
    <row r="3" spans="1:8" s="410" customFormat="1" ht="30" customHeight="1" x14ac:dyDescent="0.25">
      <c r="A3" s="419" t="s">
        <v>0</v>
      </c>
      <c r="B3" s="420" t="s">
        <v>1</v>
      </c>
      <c r="C3" s="421" t="s">
        <v>2</v>
      </c>
      <c r="D3" s="421" t="s">
        <v>6</v>
      </c>
      <c r="E3" s="422" t="s">
        <v>165</v>
      </c>
      <c r="F3" s="422" t="s">
        <v>166</v>
      </c>
      <c r="G3" s="421" t="s">
        <v>9</v>
      </c>
      <c r="H3" s="423" t="s">
        <v>2</v>
      </c>
    </row>
    <row r="4" spans="1:8" ht="15" customHeight="1" x14ac:dyDescent="0.25">
      <c r="A4" s="424">
        <v>44351</v>
      </c>
      <c r="B4" s="110" t="s">
        <v>61</v>
      </c>
      <c r="C4" s="425" t="s">
        <v>169</v>
      </c>
      <c r="D4" s="429">
        <v>19456331</v>
      </c>
      <c r="E4" s="427" t="s">
        <v>218</v>
      </c>
      <c r="F4" s="425" t="s">
        <v>219</v>
      </c>
      <c r="G4" s="428">
        <v>54000</v>
      </c>
      <c r="H4" s="114" t="s">
        <v>547</v>
      </c>
    </row>
    <row r="5" spans="1:8" ht="15" customHeight="1" x14ac:dyDescent="0.25">
      <c r="A5" s="424">
        <v>44372</v>
      </c>
      <c r="B5" s="110" t="s">
        <v>65</v>
      </c>
      <c r="C5" s="425" t="s">
        <v>174</v>
      </c>
      <c r="D5" s="429">
        <v>42131164</v>
      </c>
      <c r="E5" s="427" t="s">
        <v>224</v>
      </c>
      <c r="F5" s="425" t="s">
        <v>225</v>
      </c>
      <c r="G5" s="428">
        <v>1220000</v>
      </c>
      <c r="H5" s="114" t="s">
        <v>226</v>
      </c>
    </row>
    <row r="6" spans="1:8" ht="15" customHeight="1" x14ac:dyDescent="0.25">
      <c r="A6" s="430">
        <v>44425</v>
      </c>
      <c r="B6" s="110" t="s">
        <v>91</v>
      </c>
      <c r="C6" s="425" t="s">
        <v>238</v>
      </c>
      <c r="D6" s="429">
        <v>19026596</v>
      </c>
      <c r="E6" s="427" t="s">
        <v>221</v>
      </c>
      <c r="F6" s="425" t="s">
        <v>239</v>
      </c>
      <c r="G6" s="428">
        <v>450000</v>
      </c>
      <c r="H6" s="116" t="s">
        <v>240</v>
      </c>
    </row>
    <row r="7" spans="1:8" ht="15" customHeight="1" x14ac:dyDescent="0.25">
      <c r="A7" s="435">
        <v>44546</v>
      </c>
      <c r="B7" s="110" t="s">
        <v>105</v>
      </c>
      <c r="C7" s="425" t="s">
        <v>517</v>
      </c>
      <c r="D7" s="429">
        <v>51982575</v>
      </c>
      <c r="E7" s="427" t="s">
        <v>221</v>
      </c>
      <c r="F7" s="425" t="s">
        <v>466</v>
      </c>
      <c r="G7" s="428">
        <v>350000</v>
      </c>
      <c r="H7" s="116" t="s">
        <v>551</v>
      </c>
    </row>
    <row r="8" spans="1:8" ht="15" customHeight="1" x14ac:dyDescent="0.25">
      <c r="A8" s="424">
        <v>44351</v>
      </c>
      <c r="B8" s="431" t="s">
        <v>126</v>
      </c>
      <c r="C8" s="432" t="s">
        <v>282</v>
      </c>
      <c r="D8" s="426">
        <v>51757364</v>
      </c>
      <c r="E8" s="433" t="s">
        <v>477</v>
      </c>
      <c r="F8" s="433" t="s">
        <v>478</v>
      </c>
      <c r="G8" s="434">
        <v>250000</v>
      </c>
      <c r="H8" s="436" t="s">
        <v>476</v>
      </c>
    </row>
    <row r="9" spans="1:8" ht="15" customHeight="1" x14ac:dyDescent="0.25">
      <c r="A9" s="424">
        <v>44400</v>
      </c>
      <c r="B9" s="431" t="s">
        <v>380</v>
      </c>
      <c r="C9" s="432" t="s">
        <v>243</v>
      </c>
      <c r="D9" s="426">
        <v>60398295</v>
      </c>
      <c r="E9" s="433" t="s">
        <v>513</v>
      </c>
      <c r="F9" s="425" t="s">
        <v>514</v>
      </c>
      <c r="G9" s="434">
        <v>300000</v>
      </c>
      <c r="H9" s="116" t="s">
        <v>512</v>
      </c>
    </row>
    <row r="10" spans="1:8" ht="15" customHeight="1" x14ac:dyDescent="0.25">
      <c r="A10" s="435">
        <v>44546</v>
      </c>
      <c r="B10" s="110" t="s">
        <v>79</v>
      </c>
      <c r="C10" s="425" t="s">
        <v>175</v>
      </c>
      <c r="D10" s="429">
        <v>1075255117</v>
      </c>
      <c r="E10" s="427" t="s">
        <v>77</v>
      </c>
      <c r="F10" s="425" t="s">
        <v>228</v>
      </c>
      <c r="G10" s="428">
        <v>500000</v>
      </c>
      <c r="H10" s="116" t="s">
        <v>229</v>
      </c>
    </row>
    <row r="11" spans="1:8" ht="15" customHeight="1" x14ac:dyDescent="0.25">
      <c r="A11" s="424">
        <v>44400</v>
      </c>
      <c r="B11" s="110" t="s">
        <v>109</v>
      </c>
      <c r="C11" s="425" t="s">
        <v>269</v>
      </c>
      <c r="D11" s="429">
        <v>55058710</v>
      </c>
      <c r="E11" s="427" t="s">
        <v>232</v>
      </c>
      <c r="F11" s="425" t="s">
        <v>469</v>
      </c>
      <c r="G11" s="428">
        <v>200000</v>
      </c>
      <c r="H11" s="116" t="s">
        <v>468</v>
      </c>
    </row>
    <row r="12" spans="1:8" ht="15" customHeight="1" x14ac:dyDescent="0.25">
      <c r="A12" s="424">
        <v>44385</v>
      </c>
      <c r="B12" s="431" t="s">
        <v>195</v>
      </c>
      <c r="C12" s="432" t="s">
        <v>379</v>
      </c>
      <c r="D12" s="426">
        <v>1121899457</v>
      </c>
      <c r="E12" s="433" t="s">
        <v>510</v>
      </c>
      <c r="F12" s="425" t="s">
        <v>511</v>
      </c>
      <c r="G12" s="434">
        <v>160000</v>
      </c>
      <c r="H12" s="116" t="s">
        <v>509</v>
      </c>
    </row>
    <row r="13" spans="1:8" ht="15" customHeight="1" x14ac:dyDescent="0.25">
      <c r="A13" s="438">
        <v>44518</v>
      </c>
      <c r="B13" s="110" t="s">
        <v>108</v>
      </c>
      <c r="C13" s="425" t="s">
        <v>243</v>
      </c>
      <c r="D13" s="429">
        <v>60398295</v>
      </c>
      <c r="E13" s="425" t="s">
        <v>460</v>
      </c>
      <c r="F13" s="425" t="s">
        <v>461</v>
      </c>
      <c r="G13" s="428">
        <v>140000</v>
      </c>
      <c r="H13" s="437" t="s">
        <v>467</v>
      </c>
    </row>
    <row r="14" spans="1:8" ht="15" customHeight="1" x14ac:dyDescent="0.25">
      <c r="A14" s="424">
        <v>44405</v>
      </c>
      <c r="B14" s="110" t="s">
        <v>96</v>
      </c>
      <c r="C14" s="425" t="s">
        <v>243</v>
      </c>
      <c r="D14" s="429">
        <v>60398295</v>
      </c>
      <c r="E14" s="425" t="s">
        <v>460</v>
      </c>
      <c r="F14" s="425" t="s">
        <v>461</v>
      </c>
      <c r="G14" s="428">
        <v>310000</v>
      </c>
      <c r="H14" s="114" t="s">
        <v>459</v>
      </c>
    </row>
    <row r="15" spans="1:8" ht="15" customHeight="1" x14ac:dyDescent="0.25">
      <c r="A15" s="438">
        <v>44466</v>
      </c>
      <c r="B15" s="431" t="s">
        <v>185</v>
      </c>
      <c r="C15" s="432" t="s">
        <v>344</v>
      </c>
      <c r="D15" s="426">
        <v>10535768</v>
      </c>
      <c r="E15" s="433" t="s">
        <v>35</v>
      </c>
      <c r="F15" s="425" t="s">
        <v>503</v>
      </c>
      <c r="G15" s="434">
        <v>200000</v>
      </c>
      <c r="H15" s="116" t="s">
        <v>502</v>
      </c>
    </row>
    <row r="16" spans="1:8" ht="15" customHeight="1" x14ac:dyDescent="0.25">
      <c r="A16" s="439">
        <v>44212</v>
      </c>
      <c r="B16" s="110" t="s">
        <v>111</v>
      </c>
      <c r="C16" s="425" t="s">
        <v>270</v>
      </c>
      <c r="D16" s="429">
        <v>37555352</v>
      </c>
      <c r="E16" s="427" t="s">
        <v>35</v>
      </c>
      <c r="F16" s="425" t="s">
        <v>471</v>
      </c>
      <c r="G16" s="428">
        <v>100000</v>
      </c>
      <c r="H16" s="116" t="s">
        <v>470</v>
      </c>
    </row>
    <row r="17" spans="1:8" ht="15" customHeight="1" x14ac:dyDescent="0.25">
      <c r="A17" s="439">
        <v>44216</v>
      </c>
      <c r="B17" s="431" t="s">
        <v>144</v>
      </c>
      <c r="C17" s="425" t="s">
        <v>282</v>
      </c>
      <c r="D17" s="426">
        <v>51757364</v>
      </c>
      <c r="E17" s="425" t="s">
        <v>477</v>
      </c>
      <c r="F17" s="425" t="s">
        <v>478</v>
      </c>
      <c r="G17" s="434">
        <v>150000</v>
      </c>
      <c r="H17" s="116" t="s">
        <v>491</v>
      </c>
    </row>
    <row r="18" spans="1:8" ht="15" customHeight="1" x14ac:dyDescent="0.25">
      <c r="A18" s="439">
        <v>44212</v>
      </c>
      <c r="B18" s="110" t="s">
        <v>533</v>
      </c>
      <c r="C18" s="432" t="s">
        <v>26</v>
      </c>
      <c r="D18" s="429">
        <v>1023913360</v>
      </c>
      <c r="E18" s="427" t="s">
        <v>30</v>
      </c>
      <c r="F18" s="427"/>
      <c r="G18" s="440">
        <v>100000</v>
      </c>
      <c r="H18" s="441" t="s">
        <v>34</v>
      </c>
    </row>
    <row r="19" spans="1:8" ht="15" customHeight="1" x14ac:dyDescent="0.25">
      <c r="A19" s="439">
        <v>44301</v>
      </c>
      <c r="B19" s="110" t="s">
        <v>535</v>
      </c>
      <c r="C19" s="432" t="s">
        <v>28</v>
      </c>
      <c r="D19" s="442">
        <v>19589613</v>
      </c>
      <c r="E19" s="443" t="s">
        <v>35</v>
      </c>
      <c r="F19" s="443"/>
      <c r="G19" s="440">
        <v>100000</v>
      </c>
      <c r="H19" s="441" t="s">
        <v>34</v>
      </c>
    </row>
    <row r="20" spans="1:8" ht="15" customHeight="1" x14ac:dyDescent="0.25">
      <c r="A20" s="430">
        <v>44417</v>
      </c>
      <c r="B20" s="110" t="s">
        <v>534</v>
      </c>
      <c r="C20" s="432" t="s">
        <v>32</v>
      </c>
      <c r="D20" s="442">
        <v>1143854609</v>
      </c>
      <c r="E20" s="443" t="s">
        <v>33</v>
      </c>
      <c r="F20" s="443"/>
      <c r="G20" s="440">
        <v>110000</v>
      </c>
      <c r="H20" s="444" t="s">
        <v>13</v>
      </c>
    </row>
    <row r="21" spans="1:8" ht="15" customHeight="1" x14ac:dyDescent="0.25">
      <c r="A21" s="424">
        <v>44322</v>
      </c>
      <c r="B21" s="110" t="s">
        <v>54</v>
      </c>
      <c r="C21" s="425" t="s">
        <v>55</v>
      </c>
      <c r="D21" s="427"/>
      <c r="E21" s="427"/>
      <c r="F21" s="427"/>
      <c r="G21" s="440">
        <v>500000</v>
      </c>
      <c r="H21" s="441" t="s">
        <v>537</v>
      </c>
    </row>
    <row r="22" spans="1:8" ht="15" customHeight="1" x14ac:dyDescent="0.25">
      <c r="A22" s="424">
        <v>44322</v>
      </c>
      <c r="B22" s="110" t="s">
        <v>56</v>
      </c>
      <c r="C22" s="427" t="s">
        <v>55</v>
      </c>
      <c r="D22" s="427"/>
      <c r="E22" s="427"/>
      <c r="F22" s="427"/>
      <c r="G22" s="440">
        <v>240000</v>
      </c>
      <c r="H22" s="441" t="s">
        <v>537</v>
      </c>
    </row>
    <row r="23" spans="1:8" ht="15" customHeight="1" x14ac:dyDescent="0.25">
      <c r="A23" s="526">
        <v>44338</v>
      </c>
      <c r="B23" s="110" t="s">
        <v>57</v>
      </c>
      <c r="C23" s="425" t="s">
        <v>55</v>
      </c>
      <c r="D23" s="427"/>
      <c r="E23" s="427"/>
      <c r="F23" s="427"/>
      <c r="G23" s="440">
        <v>280000</v>
      </c>
      <c r="H23" s="441" t="s">
        <v>537</v>
      </c>
    </row>
    <row r="24" spans="1:8" ht="15" customHeight="1" x14ac:dyDescent="0.25">
      <c r="A24" s="451">
        <v>44338</v>
      </c>
      <c r="B24" s="110" t="s">
        <v>58</v>
      </c>
      <c r="C24" s="425" t="s">
        <v>55</v>
      </c>
      <c r="D24" s="427"/>
      <c r="E24" s="427"/>
      <c r="F24" s="427"/>
      <c r="G24" s="440">
        <v>555000</v>
      </c>
      <c r="H24" s="441" t="s">
        <v>537</v>
      </c>
    </row>
    <row r="25" spans="1:8" ht="15" customHeight="1" x14ac:dyDescent="0.25">
      <c r="A25" s="445">
        <v>44466</v>
      </c>
      <c r="B25" s="110" t="s">
        <v>59</v>
      </c>
      <c r="C25" s="452" t="s">
        <v>55</v>
      </c>
      <c r="D25" s="427"/>
      <c r="E25" s="427"/>
      <c r="F25" s="427"/>
      <c r="G25" s="453">
        <v>590000</v>
      </c>
      <c r="H25" s="441" t="s">
        <v>537</v>
      </c>
    </row>
    <row r="26" spans="1:8" ht="15" customHeight="1" x14ac:dyDescent="0.25">
      <c r="A26" s="446">
        <v>44400</v>
      </c>
      <c r="B26" s="110" t="s">
        <v>60</v>
      </c>
      <c r="C26" s="452" t="s">
        <v>55</v>
      </c>
      <c r="D26" s="427"/>
      <c r="E26" s="427"/>
      <c r="F26" s="427"/>
      <c r="G26" s="453">
        <v>1000000</v>
      </c>
      <c r="H26" s="441" t="s">
        <v>537</v>
      </c>
    </row>
    <row r="27" spans="1:8" ht="15" customHeight="1" x14ac:dyDescent="0.25">
      <c r="A27" s="446">
        <v>44385</v>
      </c>
      <c r="B27" s="431" t="s">
        <v>140</v>
      </c>
      <c r="C27" s="425" t="s">
        <v>193</v>
      </c>
      <c r="D27" s="426">
        <v>10294456</v>
      </c>
      <c r="E27" s="425" t="s">
        <v>235</v>
      </c>
      <c r="F27" s="425" t="s">
        <v>486</v>
      </c>
      <c r="G27" s="434">
        <v>378000</v>
      </c>
      <c r="H27" s="116" t="s">
        <v>485</v>
      </c>
    </row>
    <row r="28" spans="1:8" ht="15" customHeight="1" x14ac:dyDescent="0.25">
      <c r="A28" s="446">
        <v>44400</v>
      </c>
      <c r="B28" s="110" t="s">
        <v>94</v>
      </c>
      <c r="C28" s="425" t="s">
        <v>515</v>
      </c>
      <c r="D28" s="429">
        <v>7573699</v>
      </c>
      <c r="E28" s="427" t="s">
        <v>235</v>
      </c>
      <c r="F28" s="425" t="s">
        <v>458</v>
      </c>
      <c r="G28" s="428">
        <v>450000</v>
      </c>
      <c r="H28" s="114" t="s">
        <v>457</v>
      </c>
    </row>
    <row r="29" spans="1:8" ht="15" customHeight="1" x14ac:dyDescent="0.25">
      <c r="A29" s="446">
        <v>44364</v>
      </c>
      <c r="B29" s="110" t="s">
        <v>99</v>
      </c>
      <c r="C29" s="425" t="s">
        <v>516</v>
      </c>
      <c r="D29" s="426">
        <v>42131164</v>
      </c>
      <c r="E29" s="427" t="s">
        <v>224</v>
      </c>
      <c r="F29" s="425" t="s">
        <v>225</v>
      </c>
      <c r="G29" s="428">
        <v>388000</v>
      </c>
      <c r="H29" s="114" t="s">
        <v>536</v>
      </c>
    </row>
    <row r="30" spans="1:8" ht="15" customHeight="1" x14ac:dyDescent="0.25">
      <c r="A30" s="446">
        <v>44350</v>
      </c>
      <c r="B30" s="110" t="s">
        <v>82</v>
      </c>
      <c r="C30" s="425" t="s">
        <v>170</v>
      </c>
      <c r="D30" s="429">
        <v>94232437</v>
      </c>
      <c r="E30" s="425" t="s">
        <v>221</v>
      </c>
      <c r="F30" s="427" t="s">
        <v>222</v>
      </c>
      <c r="G30" s="428">
        <v>360000</v>
      </c>
      <c r="H30" s="114" t="s">
        <v>536</v>
      </c>
    </row>
    <row r="31" spans="1:8" ht="15" customHeight="1" x14ac:dyDescent="0.25">
      <c r="A31" s="447">
        <v>44425</v>
      </c>
      <c r="B31" s="110" t="s">
        <v>63</v>
      </c>
      <c r="C31" s="425" t="s">
        <v>170</v>
      </c>
      <c r="D31" s="429">
        <v>94232437</v>
      </c>
      <c r="E31" s="425" t="s">
        <v>221</v>
      </c>
      <c r="F31" s="427" t="s">
        <v>222</v>
      </c>
      <c r="G31" s="428">
        <v>240000</v>
      </c>
      <c r="H31" s="114" t="s">
        <v>536</v>
      </c>
    </row>
    <row r="32" spans="1:8" ht="15" customHeight="1" x14ac:dyDescent="0.25">
      <c r="A32" s="445">
        <v>44442</v>
      </c>
      <c r="B32" s="431" t="s">
        <v>122</v>
      </c>
      <c r="C32" s="432" t="s">
        <v>252</v>
      </c>
      <c r="D32" s="426">
        <v>7573699</v>
      </c>
      <c r="E32" s="448" t="s">
        <v>235</v>
      </c>
      <c r="F32" s="425" t="s">
        <v>458</v>
      </c>
      <c r="G32" s="434">
        <v>500000</v>
      </c>
      <c r="H32" s="116" t="s">
        <v>545</v>
      </c>
    </row>
    <row r="33" spans="1:8" ht="15" customHeight="1" x14ac:dyDescent="0.25">
      <c r="A33" s="447">
        <v>44425</v>
      </c>
      <c r="B33" s="431" t="s">
        <v>135</v>
      </c>
      <c r="C33" s="432" t="s">
        <v>252</v>
      </c>
      <c r="D33" s="426">
        <v>7573699</v>
      </c>
      <c r="E33" s="433" t="s">
        <v>235</v>
      </c>
      <c r="F33" s="425" t="s">
        <v>458</v>
      </c>
      <c r="G33" s="434">
        <v>2430000</v>
      </c>
      <c r="H33" s="116" t="s">
        <v>545</v>
      </c>
    </row>
    <row r="34" spans="1:8" ht="15" customHeight="1" x14ac:dyDescent="0.25">
      <c r="A34" s="445">
        <v>44442</v>
      </c>
      <c r="B34" s="431" t="s">
        <v>121</v>
      </c>
      <c r="C34" s="432" t="s">
        <v>252</v>
      </c>
      <c r="D34" s="426">
        <v>7573699</v>
      </c>
      <c r="E34" s="433" t="s">
        <v>235</v>
      </c>
      <c r="F34" s="425" t="s">
        <v>458</v>
      </c>
      <c r="G34" s="450">
        <v>1930000</v>
      </c>
      <c r="H34" s="116" t="s">
        <v>545</v>
      </c>
    </row>
    <row r="35" spans="1:8" ht="29.25" customHeight="1" x14ac:dyDescent="0.25">
      <c r="A35" s="445">
        <v>44476</v>
      </c>
      <c r="B35" s="431" t="s">
        <v>130</v>
      </c>
      <c r="C35" s="425" t="s">
        <v>307</v>
      </c>
      <c r="D35" s="426">
        <v>42131164</v>
      </c>
      <c r="E35" s="425" t="s">
        <v>224</v>
      </c>
      <c r="F35" s="425" t="s">
        <v>225</v>
      </c>
      <c r="G35" s="450">
        <v>340000</v>
      </c>
      <c r="H35" s="114" t="s">
        <v>541</v>
      </c>
    </row>
    <row r="36" spans="1:8" ht="29.25" customHeight="1" x14ac:dyDescent="0.25">
      <c r="A36" s="445">
        <v>44442</v>
      </c>
      <c r="B36" s="431" t="s">
        <v>168</v>
      </c>
      <c r="C36" s="425" t="s">
        <v>307</v>
      </c>
      <c r="D36" s="426">
        <v>42131164</v>
      </c>
      <c r="E36" s="425" t="s">
        <v>224</v>
      </c>
      <c r="F36" s="425" t="s">
        <v>225</v>
      </c>
      <c r="G36" s="450">
        <v>340000</v>
      </c>
      <c r="H36" s="114" t="s">
        <v>541</v>
      </c>
    </row>
    <row r="37" spans="1:8" ht="29.25" customHeight="1" x14ac:dyDescent="0.25">
      <c r="A37" s="445">
        <v>44482</v>
      </c>
      <c r="B37" s="431" t="s">
        <v>133</v>
      </c>
      <c r="C37" s="425" t="s">
        <v>307</v>
      </c>
      <c r="D37" s="426">
        <v>42131164</v>
      </c>
      <c r="E37" s="425" t="s">
        <v>224</v>
      </c>
      <c r="F37" s="425" t="s">
        <v>225</v>
      </c>
      <c r="G37" s="450">
        <v>600000</v>
      </c>
      <c r="H37" s="114" t="s">
        <v>542</v>
      </c>
    </row>
    <row r="38" spans="1:8" ht="15" customHeight="1" x14ac:dyDescent="0.25">
      <c r="A38" s="445">
        <v>44442</v>
      </c>
      <c r="B38" s="431" t="s">
        <v>171</v>
      </c>
      <c r="C38" s="425" t="s">
        <v>307</v>
      </c>
      <c r="D38" s="426">
        <v>42131164</v>
      </c>
      <c r="E38" s="425" t="s">
        <v>224</v>
      </c>
      <c r="F38" s="425" t="s">
        <v>225</v>
      </c>
      <c r="G38" s="450">
        <v>700000</v>
      </c>
      <c r="H38" s="114" t="s">
        <v>542</v>
      </c>
    </row>
    <row r="39" spans="1:8" ht="15" customHeight="1" x14ac:dyDescent="0.25">
      <c r="A39" s="447">
        <v>44433</v>
      </c>
      <c r="B39" s="431" t="s">
        <v>139</v>
      </c>
      <c r="C39" s="425" t="s">
        <v>307</v>
      </c>
      <c r="D39" s="426">
        <v>42131164</v>
      </c>
      <c r="E39" s="425" t="s">
        <v>224</v>
      </c>
      <c r="F39" s="425" t="s">
        <v>225</v>
      </c>
      <c r="G39" s="450">
        <v>500000</v>
      </c>
      <c r="H39" s="114" t="s">
        <v>543</v>
      </c>
    </row>
    <row r="40" spans="1:8" ht="15" customHeight="1" x14ac:dyDescent="0.25">
      <c r="A40" s="445">
        <v>44442</v>
      </c>
      <c r="B40" s="431" t="s">
        <v>127</v>
      </c>
      <c r="C40" s="432" t="s">
        <v>252</v>
      </c>
      <c r="D40" s="426">
        <v>7573699</v>
      </c>
      <c r="E40" s="433" t="s">
        <v>235</v>
      </c>
      <c r="F40" s="425" t="s">
        <v>458</v>
      </c>
      <c r="G40" s="450">
        <v>200000</v>
      </c>
      <c r="H40" s="116" t="s">
        <v>544</v>
      </c>
    </row>
    <row r="41" spans="1:8" ht="15" customHeight="1" x14ac:dyDescent="0.25">
      <c r="A41" s="446">
        <v>44364</v>
      </c>
      <c r="B41" s="431" t="s">
        <v>132</v>
      </c>
      <c r="C41" s="432" t="s">
        <v>252</v>
      </c>
      <c r="D41" s="426">
        <v>7573699</v>
      </c>
      <c r="E41" s="433" t="s">
        <v>235</v>
      </c>
      <c r="F41" s="425" t="s">
        <v>458</v>
      </c>
      <c r="G41" s="450">
        <v>215000</v>
      </c>
      <c r="H41" s="116" t="s">
        <v>544</v>
      </c>
    </row>
    <row r="42" spans="1:8" s="562" customFormat="1" ht="15" customHeight="1" x14ac:dyDescent="0.25">
      <c r="A42" s="556">
        <v>44417</v>
      </c>
      <c r="B42" s="557" t="s">
        <v>45</v>
      </c>
      <c r="C42" s="558" t="s">
        <v>46</v>
      </c>
      <c r="D42" s="559"/>
      <c r="E42" s="559" t="s">
        <v>47</v>
      </c>
      <c r="F42" s="559"/>
      <c r="G42" s="560">
        <v>1000000</v>
      </c>
      <c r="H42" s="561" t="s">
        <v>234</v>
      </c>
    </row>
    <row r="43" spans="1:8" s="562" customFormat="1" ht="15" customHeight="1" x14ac:dyDescent="0.25">
      <c r="A43" s="563">
        <v>44482</v>
      </c>
      <c r="B43" s="564" t="s">
        <v>116</v>
      </c>
      <c r="C43" s="565" t="s">
        <v>231</v>
      </c>
      <c r="D43" s="565">
        <v>41772424</v>
      </c>
      <c r="E43" s="566" t="s">
        <v>232</v>
      </c>
      <c r="F43" s="566" t="s">
        <v>233</v>
      </c>
      <c r="G43" s="567">
        <v>500000</v>
      </c>
      <c r="H43" s="561" t="s">
        <v>234</v>
      </c>
    </row>
    <row r="44" spans="1:8" s="562" customFormat="1" ht="15" customHeight="1" x14ac:dyDescent="0.25">
      <c r="A44" s="568">
        <v>44322</v>
      </c>
      <c r="B44" s="564" t="s">
        <v>119</v>
      </c>
      <c r="C44" s="569" t="s">
        <v>231</v>
      </c>
      <c r="D44" s="565">
        <v>41772424</v>
      </c>
      <c r="E44" s="566" t="s">
        <v>232</v>
      </c>
      <c r="F44" s="566" t="s">
        <v>233</v>
      </c>
      <c r="G44" s="567">
        <v>2000000</v>
      </c>
      <c r="H44" s="561" t="s">
        <v>234</v>
      </c>
    </row>
    <row r="45" spans="1:8" s="562" customFormat="1" ht="15" customHeight="1" x14ac:dyDescent="0.25">
      <c r="A45" s="568">
        <v>44322</v>
      </c>
      <c r="B45" s="564" t="s">
        <v>173</v>
      </c>
      <c r="C45" s="558" t="s">
        <v>231</v>
      </c>
      <c r="D45" s="565">
        <v>41772424</v>
      </c>
      <c r="E45" s="566" t="s">
        <v>232</v>
      </c>
      <c r="F45" s="566" t="s">
        <v>233</v>
      </c>
      <c r="G45" s="567">
        <v>2000000</v>
      </c>
      <c r="H45" s="561" t="s">
        <v>234</v>
      </c>
    </row>
    <row r="46" spans="1:8" s="562" customFormat="1" ht="15" customHeight="1" x14ac:dyDescent="0.25">
      <c r="A46" s="568">
        <v>44377</v>
      </c>
      <c r="B46" s="557" t="s">
        <v>85</v>
      </c>
      <c r="C46" s="569" t="s">
        <v>231</v>
      </c>
      <c r="D46" s="570">
        <v>41772424</v>
      </c>
      <c r="E46" s="559" t="s">
        <v>232</v>
      </c>
      <c r="F46" s="569" t="s">
        <v>233</v>
      </c>
      <c r="G46" s="571">
        <v>1000000</v>
      </c>
      <c r="H46" s="572" t="s">
        <v>234</v>
      </c>
    </row>
    <row r="47" spans="1:8" ht="15" customHeight="1" x14ac:dyDescent="0.25">
      <c r="A47" s="449">
        <v>44540</v>
      </c>
      <c r="B47" s="431" t="s">
        <v>188</v>
      </c>
      <c r="C47" s="432" t="s">
        <v>370</v>
      </c>
      <c r="D47" s="461">
        <v>42009322</v>
      </c>
      <c r="E47" s="433" t="s">
        <v>505</v>
      </c>
      <c r="F47" s="425" t="s">
        <v>506</v>
      </c>
      <c r="G47" s="434">
        <v>3600000</v>
      </c>
      <c r="H47" s="116" t="s">
        <v>504</v>
      </c>
    </row>
    <row r="48" spans="1:8" ht="15" customHeight="1" x14ac:dyDescent="0.25">
      <c r="A48" s="449">
        <v>44541</v>
      </c>
      <c r="B48" s="431" t="s">
        <v>190</v>
      </c>
      <c r="C48" s="432" t="s">
        <v>371</v>
      </c>
      <c r="D48" s="454">
        <v>66681651</v>
      </c>
      <c r="E48" s="433" t="s">
        <v>67</v>
      </c>
      <c r="F48" s="425" t="s">
        <v>507</v>
      </c>
      <c r="G48" s="462">
        <v>2700000</v>
      </c>
      <c r="H48" s="116" t="s">
        <v>504</v>
      </c>
    </row>
    <row r="49" spans="1:8" ht="15" customHeight="1" x14ac:dyDescent="0.25">
      <c r="A49" s="445">
        <v>44466</v>
      </c>
      <c r="B49" s="431" t="s">
        <v>192</v>
      </c>
      <c r="C49" s="432" t="s">
        <v>374</v>
      </c>
      <c r="D49" s="426">
        <v>33702309</v>
      </c>
      <c r="E49" s="433" t="s">
        <v>221</v>
      </c>
      <c r="F49" s="425" t="s">
        <v>508</v>
      </c>
      <c r="G49" s="434">
        <v>5750000</v>
      </c>
      <c r="H49" s="116" t="s">
        <v>504</v>
      </c>
    </row>
    <row r="50" spans="1:8" ht="15" customHeight="1" x14ac:dyDescent="0.25">
      <c r="A50" s="445">
        <v>44494</v>
      </c>
      <c r="B50" s="431" t="s">
        <v>147</v>
      </c>
      <c r="C50" s="425" t="s">
        <v>313</v>
      </c>
      <c r="D50" s="426">
        <v>66759518</v>
      </c>
      <c r="E50" s="425" t="s">
        <v>67</v>
      </c>
      <c r="F50" s="425" t="s">
        <v>494</v>
      </c>
      <c r="G50" s="434">
        <v>1992000</v>
      </c>
      <c r="H50" s="116" t="s">
        <v>493</v>
      </c>
    </row>
    <row r="51" spans="1:8" ht="15" customHeight="1" x14ac:dyDescent="0.25">
      <c r="A51" s="497">
        <v>44494</v>
      </c>
      <c r="B51" s="499" t="s">
        <v>178</v>
      </c>
      <c r="C51" s="492" t="s">
        <v>141</v>
      </c>
      <c r="D51" s="509">
        <v>1061691831</v>
      </c>
      <c r="E51" s="507" t="s">
        <v>235</v>
      </c>
      <c r="F51" s="507" t="s">
        <v>499</v>
      </c>
      <c r="G51" s="508">
        <v>23000</v>
      </c>
      <c r="H51" s="503" t="s">
        <v>538</v>
      </c>
    </row>
    <row r="52" spans="1:8" ht="15" customHeight="1" x14ac:dyDescent="0.25">
      <c r="A52" s="497">
        <v>44497</v>
      </c>
      <c r="B52" s="499" t="s">
        <v>167</v>
      </c>
      <c r="C52" s="506" t="s">
        <v>252</v>
      </c>
      <c r="D52" s="500">
        <v>7573699</v>
      </c>
      <c r="E52" s="507" t="s">
        <v>235</v>
      </c>
      <c r="F52" s="492" t="s">
        <v>458</v>
      </c>
      <c r="G52" s="508">
        <v>210400</v>
      </c>
      <c r="H52" s="501" t="s">
        <v>554</v>
      </c>
    </row>
    <row r="53" spans="1:8" ht="15" customHeight="1" x14ac:dyDescent="0.25">
      <c r="A53" s="512">
        <v>44210</v>
      </c>
      <c r="B53" s="499" t="s">
        <v>176</v>
      </c>
      <c r="C53" s="506" t="s">
        <v>141</v>
      </c>
      <c r="D53" s="509">
        <v>1061691831</v>
      </c>
      <c r="E53" s="507" t="s">
        <v>235</v>
      </c>
      <c r="F53" s="507" t="s">
        <v>499</v>
      </c>
      <c r="G53" s="508">
        <v>112000</v>
      </c>
      <c r="H53" s="501" t="s">
        <v>539</v>
      </c>
    </row>
    <row r="54" spans="1:8" ht="15" customHeight="1" x14ac:dyDescent="0.25">
      <c r="A54" s="512">
        <v>44212</v>
      </c>
      <c r="B54" s="499" t="s">
        <v>180</v>
      </c>
      <c r="C54" s="492" t="s">
        <v>141</v>
      </c>
      <c r="D54" s="509">
        <v>1061691831</v>
      </c>
      <c r="E54" s="507" t="s">
        <v>235</v>
      </c>
      <c r="F54" s="507" t="s">
        <v>499</v>
      </c>
      <c r="G54" s="508">
        <v>15000</v>
      </c>
      <c r="H54" s="503" t="s">
        <v>540</v>
      </c>
    </row>
    <row r="55" spans="1:8" ht="15" customHeight="1" x14ac:dyDescent="0.25">
      <c r="A55" s="512">
        <v>44212</v>
      </c>
      <c r="B55" s="499" t="s">
        <v>145</v>
      </c>
      <c r="C55" s="492" t="s">
        <v>141</v>
      </c>
      <c r="D55" s="534">
        <v>1061691831</v>
      </c>
      <c r="E55" s="492" t="s">
        <v>235</v>
      </c>
      <c r="F55" s="492" t="s">
        <v>486</v>
      </c>
      <c r="G55" s="508">
        <v>24000</v>
      </c>
      <c r="H55" s="501" t="s">
        <v>550</v>
      </c>
    </row>
    <row r="56" spans="1:8" ht="15" customHeight="1" x14ac:dyDescent="0.25">
      <c r="A56" s="515">
        <v>44239</v>
      </c>
      <c r="B56" s="516" t="s">
        <v>530</v>
      </c>
      <c r="C56" s="517" t="s">
        <v>18</v>
      </c>
      <c r="D56" s="518"/>
      <c r="E56" s="519"/>
      <c r="F56" s="519"/>
      <c r="G56" s="520">
        <f>50.68+12670+1072.4+400</f>
        <v>14193.08</v>
      </c>
      <c r="H56" s="521" t="s">
        <v>562</v>
      </c>
    </row>
    <row r="57" spans="1:8" ht="15" customHeight="1" x14ac:dyDescent="0.25">
      <c r="A57" s="515">
        <v>44258</v>
      </c>
      <c r="B57" s="516" t="s">
        <v>37</v>
      </c>
      <c r="C57" s="517" t="s">
        <v>38</v>
      </c>
      <c r="D57" s="518"/>
      <c r="E57" s="519"/>
      <c r="F57" s="519"/>
      <c r="G57" s="520">
        <v>12720.68</v>
      </c>
      <c r="H57" s="521" t="s">
        <v>561</v>
      </c>
    </row>
    <row r="58" spans="1:8" s="495" customFormat="1" ht="15" customHeight="1" x14ac:dyDescent="0.25">
      <c r="A58" s="515">
        <v>44286</v>
      </c>
      <c r="B58" s="516" t="s">
        <v>42</v>
      </c>
      <c r="C58" s="517" t="s">
        <v>43</v>
      </c>
      <c r="D58" s="523"/>
      <c r="E58" s="523"/>
      <c r="F58" s="523"/>
      <c r="G58" s="520">
        <v>13672.68</v>
      </c>
      <c r="H58" s="521" t="s">
        <v>561</v>
      </c>
    </row>
    <row r="59" spans="1:8" s="495" customFormat="1" ht="15" customHeight="1" x14ac:dyDescent="0.25">
      <c r="A59" s="515">
        <v>44316</v>
      </c>
      <c r="B59" s="516" t="s">
        <v>48</v>
      </c>
      <c r="C59" s="517" t="s">
        <v>49</v>
      </c>
      <c r="D59" s="524" t="s">
        <v>50</v>
      </c>
      <c r="E59" s="525" t="s">
        <v>51</v>
      </c>
      <c r="F59" s="525"/>
      <c r="G59" s="520">
        <v>16720.68</v>
      </c>
      <c r="H59" s="521" t="s">
        <v>561</v>
      </c>
    </row>
    <row r="60" spans="1:8" s="495" customFormat="1" ht="15" customHeight="1" x14ac:dyDescent="0.25">
      <c r="A60" s="529">
        <v>44347</v>
      </c>
      <c r="B60" s="531" t="s">
        <v>65</v>
      </c>
      <c r="C60" s="532" t="s">
        <v>49</v>
      </c>
      <c r="D60" s="535" t="s">
        <v>50</v>
      </c>
      <c r="E60" s="537" t="s">
        <v>51</v>
      </c>
      <c r="F60" s="537"/>
      <c r="G60" s="539">
        <v>26284.68</v>
      </c>
      <c r="H60" s="541" t="s">
        <v>561</v>
      </c>
    </row>
    <row r="61" spans="1:8" s="495" customFormat="1" ht="15" customHeight="1" x14ac:dyDescent="0.25">
      <c r="A61" s="527">
        <v>44350</v>
      </c>
      <c r="B61" s="530" t="s">
        <v>531</v>
      </c>
      <c r="C61" s="510" t="s">
        <v>25</v>
      </c>
      <c r="D61" s="533"/>
      <c r="E61" s="536" t="s">
        <v>31</v>
      </c>
      <c r="F61" s="536"/>
      <c r="G61" s="538">
        <v>32100</v>
      </c>
      <c r="H61" s="540" t="s">
        <v>10</v>
      </c>
    </row>
    <row r="62" spans="1:8" s="495" customFormat="1" ht="15" customHeight="1" x14ac:dyDescent="0.25">
      <c r="A62" s="528">
        <v>44345</v>
      </c>
      <c r="B62" s="530" t="s">
        <v>532</v>
      </c>
      <c r="C62" s="510" t="s">
        <v>29</v>
      </c>
      <c r="D62" s="502">
        <v>1061691831</v>
      </c>
      <c r="E62" s="493" t="s">
        <v>31</v>
      </c>
      <c r="F62" s="493"/>
      <c r="G62" s="538">
        <v>26000</v>
      </c>
      <c r="H62" s="494" t="s">
        <v>10</v>
      </c>
    </row>
    <row r="63" spans="1:8" s="522" customFormat="1" ht="15" customHeight="1" x14ac:dyDescent="0.25">
      <c r="A63" s="496">
        <v>44345</v>
      </c>
      <c r="B63" s="491" t="s">
        <v>39</v>
      </c>
      <c r="C63" s="506" t="s">
        <v>40</v>
      </c>
      <c r="D63" s="502">
        <v>31867582</v>
      </c>
      <c r="E63" s="493" t="s">
        <v>41</v>
      </c>
      <c r="F63" s="493"/>
      <c r="G63" s="513">
        <v>238000</v>
      </c>
      <c r="H63" s="494" t="s">
        <v>10</v>
      </c>
    </row>
    <row r="64" spans="1:8" s="522" customFormat="1" ht="15" customHeight="1" x14ac:dyDescent="0.25">
      <c r="A64" s="490">
        <v>44351</v>
      </c>
      <c r="B64" s="491" t="s">
        <v>78</v>
      </c>
      <c r="C64" s="492" t="s">
        <v>174</v>
      </c>
      <c r="D64" s="502">
        <v>42131164</v>
      </c>
      <c r="E64" s="493" t="s">
        <v>224</v>
      </c>
      <c r="F64" s="492" t="s">
        <v>225</v>
      </c>
      <c r="G64" s="504">
        <v>60000</v>
      </c>
      <c r="H64" s="501" t="s">
        <v>548</v>
      </c>
    </row>
    <row r="65" spans="1:8" s="522" customFormat="1" ht="15" customHeight="1" x14ac:dyDescent="0.25">
      <c r="A65" s="505">
        <v>44425</v>
      </c>
      <c r="B65" s="499" t="s">
        <v>124</v>
      </c>
      <c r="C65" s="506" t="s">
        <v>281</v>
      </c>
      <c r="D65" s="509">
        <v>31867582</v>
      </c>
      <c r="E65" s="507" t="s">
        <v>67</v>
      </c>
      <c r="F65" s="507" t="s">
        <v>475</v>
      </c>
      <c r="G65" s="508">
        <v>171000</v>
      </c>
      <c r="H65" s="501" t="s">
        <v>549</v>
      </c>
    </row>
    <row r="66" spans="1:8" s="522" customFormat="1" ht="15" customHeight="1" x14ac:dyDescent="0.25">
      <c r="A66" s="497">
        <v>44442</v>
      </c>
      <c r="B66" s="499" t="s">
        <v>137</v>
      </c>
      <c r="C66" s="506" t="s">
        <v>281</v>
      </c>
      <c r="D66" s="509">
        <v>31867582</v>
      </c>
      <c r="E66" s="507" t="s">
        <v>67</v>
      </c>
      <c r="F66" s="507" t="s">
        <v>475</v>
      </c>
      <c r="G66" s="508">
        <v>9000</v>
      </c>
      <c r="H66" s="501" t="s">
        <v>549</v>
      </c>
    </row>
    <row r="67" spans="1:8" s="522" customFormat="1" ht="15" customHeight="1" x14ac:dyDescent="0.25">
      <c r="A67" s="542">
        <v>44408</v>
      </c>
      <c r="B67" s="516" t="s">
        <v>93</v>
      </c>
      <c r="C67" s="519" t="s">
        <v>80</v>
      </c>
      <c r="D67" s="543" t="s">
        <v>50</v>
      </c>
      <c r="E67" s="525" t="s">
        <v>235</v>
      </c>
      <c r="F67" s="525" t="s">
        <v>241</v>
      </c>
      <c r="G67" s="544">
        <v>28816.68</v>
      </c>
      <c r="H67" s="545" t="s">
        <v>563</v>
      </c>
    </row>
    <row r="68" spans="1:8" s="522" customFormat="1" ht="15" customHeight="1" x14ac:dyDescent="0.25">
      <c r="A68" s="546">
        <v>44439</v>
      </c>
      <c r="B68" s="516" t="s">
        <v>113</v>
      </c>
      <c r="C68" s="519" t="s">
        <v>80</v>
      </c>
      <c r="D68" s="543" t="s">
        <v>50</v>
      </c>
      <c r="E68" s="525" t="s">
        <v>235</v>
      </c>
      <c r="F68" s="525" t="s">
        <v>241</v>
      </c>
      <c r="G68" s="547">
        <v>20542.68</v>
      </c>
      <c r="H68" s="545" t="s">
        <v>563</v>
      </c>
    </row>
    <row r="69" spans="1:8" s="522" customFormat="1" ht="15" customHeight="1" x14ac:dyDescent="0.25">
      <c r="A69" s="548">
        <v>44469</v>
      </c>
      <c r="B69" s="549" t="s">
        <v>128</v>
      </c>
      <c r="C69" s="519" t="s">
        <v>80</v>
      </c>
      <c r="D69" s="543" t="s">
        <v>50</v>
      </c>
      <c r="E69" s="550" t="s">
        <v>235</v>
      </c>
      <c r="F69" s="550" t="s">
        <v>241</v>
      </c>
      <c r="G69" s="551">
        <v>34924.68</v>
      </c>
      <c r="H69" s="545" t="s">
        <v>563</v>
      </c>
    </row>
    <row r="70" spans="1:8" s="522" customFormat="1" ht="15" customHeight="1" x14ac:dyDescent="0.25">
      <c r="A70" s="548">
        <v>44500</v>
      </c>
      <c r="B70" s="549" t="s">
        <v>317</v>
      </c>
      <c r="C70" s="519" t="s">
        <v>80</v>
      </c>
      <c r="D70" s="543" t="s">
        <v>50</v>
      </c>
      <c r="E70" s="550" t="s">
        <v>235</v>
      </c>
      <c r="F70" s="550" t="s">
        <v>241</v>
      </c>
      <c r="G70" s="551">
        <v>39992.080000000002</v>
      </c>
      <c r="H70" s="545" t="s">
        <v>563</v>
      </c>
    </row>
    <row r="71" spans="1:8" s="522" customFormat="1" ht="15" customHeight="1" x14ac:dyDescent="0.25">
      <c r="A71" s="548">
        <v>44530</v>
      </c>
      <c r="B71" s="549" t="s">
        <v>182</v>
      </c>
      <c r="C71" s="519" t="s">
        <v>80</v>
      </c>
      <c r="D71" s="543" t="s">
        <v>50</v>
      </c>
      <c r="E71" s="550" t="s">
        <v>235</v>
      </c>
      <c r="F71" s="550" t="s">
        <v>241</v>
      </c>
      <c r="G71" s="551">
        <v>26322.28</v>
      </c>
      <c r="H71" s="552" t="s">
        <v>563</v>
      </c>
    </row>
    <row r="72" spans="1:8" s="522" customFormat="1" ht="15" customHeight="1" x14ac:dyDescent="0.25">
      <c r="A72" s="553">
        <v>44561</v>
      </c>
      <c r="B72" s="549" t="s">
        <v>187</v>
      </c>
      <c r="C72" s="519" t="s">
        <v>80</v>
      </c>
      <c r="D72" s="543" t="s">
        <v>50</v>
      </c>
      <c r="E72" s="550" t="s">
        <v>235</v>
      </c>
      <c r="F72" s="550" t="s">
        <v>241</v>
      </c>
      <c r="G72" s="551">
        <v>13520.68</v>
      </c>
      <c r="H72" s="552" t="s">
        <v>563</v>
      </c>
    </row>
    <row r="73" spans="1:8" s="522" customFormat="1" ht="15" customHeight="1" x14ac:dyDescent="0.25">
      <c r="A73" s="553">
        <v>44540</v>
      </c>
      <c r="B73" s="549" t="s">
        <v>242</v>
      </c>
      <c r="C73" s="519" t="s">
        <v>80</v>
      </c>
      <c r="D73" s="543" t="s">
        <v>50</v>
      </c>
      <c r="E73" s="550" t="s">
        <v>235</v>
      </c>
      <c r="F73" s="550" t="s">
        <v>241</v>
      </c>
      <c r="G73" s="551">
        <v>63082.59</v>
      </c>
      <c r="H73" s="545" t="s">
        <v>563</v>
      </c>
    </row>
    <row r="74" spans="1:8" s="495" customFormat="1" ht="15" customHeight="1" x14ac:dyDescent="0.25">
      <c r="A74" s="497">
        <v>44466</v>
      </c>
      <c r="B74" s="491" t="s">
        <v>102</v>
      </c>
      <c r="C74" s="492" t="s">
        <v>141</v>
      </c>
      <c r="D74" s="500">
        <v>1061691831</v>
      </c>
      <c r="E74" s="493" t="s">
        <v>235</v>
      </c>
      <c r="F74" s="492" t="s">
        <v>464</v>
      </c>
      <c r="G74" s="504">
        <v>17500</v>
      </c>
      <c r="H74" s="501" t="s">
        <v>546</v>
      </c>
    </row>
    <row r="75" spans="1:8" s="495" customFormat="1" ht="15" customHeight="1" x14ac:dyDescent="0.25">
      <c r="A75" s="490">
        <v>44400</v>
      </c>
      <c r="B75" s="491" t="s">
        <v>88</v>
      </c>
      <c r="C75" s="492" t="s">
        <v>193</v>
      </c>
      <c r="D75" s="502">
        <v>10294456</v>
      </c>
      <c r="E75" s="493" t="s">
        <v>235</v>
      </c>
      <c r="F75" s="493" t="s">
        <v>236</v>
      </c>
      <c r="G75" s="504">
        <v>140000</v>
      </c>
      <c r="H75" s="501" t="s">
        <v>552</v>
      </c>
    </row>
    <row r="76" spans="1:8" s="495" customFormat="1" ht="15" customHeight="1" x14ac:dyDescent="0.25">
      <c r="A76" s="490">
        <v>44372</v>
      </c>
      <c r="B76" s="499" t="s">
        <v>142</v>
      </c>
      <c r="C76" s="492" t="s">
        <v>312</v>
      </c>
      <c r="D76" s="500" t="s">
        <v>488</v>
      </c>
      <c r="E76" s="492" t="s">
        <v>489</v>
      </c>
      <c r="F76" s="492" t="s">
        <v>490</v>
      </c>
      <c r="G76" s="508">
        <v>179850</v>
      </c>
      <c r="H76" s="511" t="s">
        <v>553</v>
      </c>
    </row>
    <row r="77" spans="1:8" s="495" customFormat="1" ht="15" customHeight="1" x14ac:dyDescent="0.25">
      <c r="A77" s="497">
        <v>44466</v>
      </c>
      <c r="B77" s="491" t="s">
        <v>61</v>
      </c>
      <c r="C77" s="498" t="s">
        <v>62</v>
      </c>
      <c r="D77" s="493"/>
      <c r="E77" s="493"/>
      <c r="F77" s="493"/>
      <c r="G77" s="514">
        <v>126000</v>
      </c>
      <c r="H77" s="494" t="s">
        <v>53</v>
      </c>
    </row>
    <row r="78" spans="1:8" s="495" customFormat="1" ht="15" customHeight="1" x14ac:dyDescent="0.25">
      <c r="A78" s="497">
        <v>44476</v>
      </c>
      <c r="B78" s="491" t="s">
        <v>63</v>
      </c>
      <c r="C78" s="498" t="s">
        <v>64</v>
      </c>
      <c r="D78" s="493"/>
      <c r="E78" s="493"/>
      <c r="F78" s="493"/>
      <c r="G78" s="514">
        <v>100000</v>
      </c>
      <c r="H78" s="494" t="s">
        <v>53</v>
      </c>
    </row>
    <row r="79" spans="1:8" x14ac:dyDescent="0.25">
      <c r="A79" s="455"/>
      <c r="B79" s="456"/>
      <c r="C79" s="457"/>
      <c r="D79" s="458"/>
      <c r="E79" s="458"/>
      <c r="F79" s="458"/>
      <c r="G79" s="459">
        <f>SUM(G4:G78)</f>
        <v>39766643.469999999</v>
      </c>
      <c r="H79" s="460"/>
    </row>
    <row r="80" spans="1:8" x14ac:dyDescent="0.25">
      <c r="G80" s="418">
        <f>SUM(G56:G60)+SUM(G67:G73)</f>
        <v>310793.47000000003</v>
      </c>
      <c r="H80" s="415" t="s">
        <v>567</v>
      </c>
    </row>
    <row r="81" spans="7:8" x14ac:dyDescent="0.25">
      <c r="G81" s="418">
        <f>SUM(G51:G55)+SUM(G61:G66)+SUM(G74:G78)</f>
        <v>1483850</v>
      </c>
      <c r="H81" s="415" t="s">
        <v>568</v>
      </c>
    </row>
    <row r="82" spans="7:8" x14ac:dyDescent="0.25">
      <c r="G82" s="418">
        <f>SUM(G42:G46)</f>
        <v>6500000</v>
      </c>
      <c r="H82" s="415" t="s">
        <v>564</v>
      </c>
    </row>
    <row r="83" spans="7:8" x14ac:dyDescent="0.25">
      <c r="G83" s="418">
        <f>+G79-G80-G81-G82</f>
        <v>31472000</v>
      </c>
      <c r="H83" s="415" t="s">
        <v>569</v>
      </c>
    </row>
  </sheetData>
  <sortState xmlns:xlrd2="http://schemas.microsoft.com/office/spreadsheetml/2017/richdata2" ref="A4:H78">
    <sortCondition ref="H4:H78"/>
  </sortState>
  <pageMargins left="0.25" right="0.25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BALANCE ENERO-DICI</vt:lpstr>
      <vt:lpstr>INGRESOS ENERO-DICI</vt:lpstr>
      <vt:lpstr>EGRESOS ENERO-DICIEMBRE</vt:lpstr>
      <vt:lpstr>CONSECUT INGRES ENERO-DICI </vt:lpstr>
      <vt:lpstr>PROYEC INGRES ENERO-DICI</vt:lpstr>
      <vt:lpstr>EGRESOS ENERO-DICIEMBRE (2)</vt:lpstr>
      <vt:lpstr>PROYEC EGRESOS- ENERO-DIC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Andres Puello Lopez</cp:lastModifiedBy>
  <cp:lastPrinted>2021-01-14T03:42:33Z</cp:lastPrinted>
  <dcterms:created xsi:type="dcterms:W3CDTF">2020-04-08T15:07:04Z</dcterms:created>
  <dcterms:modified xsi:type="dcterms:W3CDTF">2022-03-31T04:38:47Z</dcterms:modified>
</cp:coreProperties>
</file>